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打印" sheetId="1" r:id="rId1"/>
  </sheets>
  <definedNames>
    <definedName name="_xlnm._FilterDatabase" localSheetId="0" hidden="1">打印!$A$4:$M$458</definedName>
    <definedName name="_xlnm.Print_Titles" localSheetId="0">打印!$1:$4</definedName>
    <definedName name="_xlnm.Print_Area" localSheetId="0">打印!$A$1:$M$458</definedName>
  </definedNames>
  <calcPr calcId="144525"/>
</workbook>
</file>

<file path=xl/sharedStrings.xml><?xml version="1.0" encoding="utf-8"?>
<sst xmlns="http://schemas.openxmlformats.org/spreadsheetml/2006/main" count="1356" uniqueCount="546">
  <si>
    <t>阳江市阳东区2023年省级以上生态公益林一般性效益补偿资金发放明细表</t>
  </si>
  <si>
    <t xml:space="preserve"> 单位盖章：阳江市自然资源局阳东分局                                     单位：亩、元                                时间：2023年1月  </t>
  </si>
  <si>
    <t>序号</t>
  </si>
  <si>
    <t>补偿地点</t>
  </si>
  <si>
    <t>补偿对象/委托代领对象</t>
  </si>
  <si>
    <t xml:space="preserve">金      额   (38元 /亩）    </t>
  </si>
  <si>
    <t>补偿类别</t>
  </si>
  <si>
    <t>村集体分配比例</t>
  </si>
  <si>
    <t>生态林补偿面积</t>
  </si>
  <si>
    <t>生态林管辖面积</t>
  </si>
  <si>
    <t>小计</t>
  </si>
  <si>
    <t xml:space="preserve">补偿金额 (80%)   </t>
  </si>
  <si>
    <t>管护费 (13%)</t>
  </si>
  <si>
    <t>林业部门管理费(1%)</t>
  </si>
  <si>
    <t>镇管理费 (1.5%)</t>
  </si>
  <si>
    <t>村管理费  (1.5%)</t>
  </si>
  <si>
    <t>红丰镇人民政府</t>
  </si>
  <si>
    <t>集体</t>
  </si>
  <si>
    <t>红丰镇参垌村民委员会</t>
  </si>
  <si>
    <t>参垌村民委员会</t>
  </si>
  <si>
    <t>红丰镇合计:</t>
  </si>
  <si>
    <t>雅韶镇人民政府</t>
  </si>
  <si>
    <t>雅韶镇八二村民委员会</t>
  </si>
  <si>
    <t>八二村民委员会</t>
  </si>
  <si>
    <t>潮蒲村</t>
  </si>
  <si>
    <t>石塘村</t>
  </si>
  <si>
    <t>雅韶镇津浦村民委员会</t>
  </si>
  <si>
    <t>津浦村民委员会</t>
  </si>
  <si>
    <t>雅韶镇平岚村民委员会</t>
  </si>
  <si>
    <t>平岚村民委员会</t>
  </si>
  <si>
    <t>雅韶镇合计:</t>
  </si>
  <si>
    <t>北惯镇人民政府</t>
  </si>
  <si>
    <t>北惯镇林屋村民委员会</t>
  </si>
  <si>
    <t>林屋村民委员会</t>
  </si>
  <si>
    <t>北惯镇彭村村民委员会</t>
  </si>
  <si>
    <t>彭村村民委员会</t>
  </si>
  <si>
    <t>大陂头村</t>
  </si>
  <si>
    <t>华地村</t>
  </si>
  <si>
    <t>华二队村</t>
  </si>
  <si>
    <t>鸡公山村</t>
  </si>
  <si>
    <t>北惯镇三宝垌村民委员会</t>
  </si>
  <si>
    <t>三宝垌村民委员会</t>
  </si>
  <si>
    <t>宝东村</t>
  </si>
  <si>
    <t>向阳村</t>
  </si>
  <si>
    <t>新村</t>
  </si>
  <si>
    <t>北惯镇台丹村民委员会</t>
  </si>
  <si>
    <t>台丹村民委员会</t>
  </si>
  <si>
    <t>北惯镇合计:</t>
  </si>
  <si>
    <t>大沟镇人民政府</t>
  </si>
  <si>
    <t>大沟镇海头村民委员会</t>
  </si>
  <si>
    <t>海头村民委员会</t>
  </si>
  <si>
    <t>大沟镇华洞村民委员会</t>
  </si>
  <si>
    <t>华洞村民委员会</t>
  </si>
  <si>
    <t>大沟镇迳口村民委员会</t>
  </si>
  <si>
    <t>迳口村民委员会</t>
  </si>
  <si>
    <t>林开平</t>
  </si>
  <si>
    <t>私人</t>
  </si>
  <si>
    <t>大沟镇庐山村民委员会</t>
  </si>
  <si>
    <t>庐山村民委员会</t>
  </si>
  <si>
    <t>钟建华</t>
  </si>
  <si>
    <t>大沟镇那金村民委员会</t>
  </si>
  <si>
    <t>那金村民委员会</t>
  </si>
  <si>
    <t>那八村</t>
  </si>
  <si>
    <t>石学仔村</t>
  </si>
  <si>
    <t>大沟镇三丫村民委员会</t>
  </si>
  <si>
    <t>三丫村民委员会</t>
  </si>
  <si>
    <t>三丫小学</t>
  </si>
  <si>
    <t>冯春明</t>
  </si>
  <si>
    <t>冯世雄</t>
  </si>
  <si>
    <t>待界定（冯国仲）</t>
  </si>
  <si>
    <t>大沟镇寿长村民委员会</t>
  </si>
  <si>
    <t>寿长村民委员会</t>
  </si>
  <si>
    <t>大沟镇徐赤村民委员会</t>
  </si>
  <si>
    <t>徐赤村民委员会</t>
  </si>
  <si>
    <t>待界定（徐少忠、黄流根、林四莲、费流珍）</t>
  </si>
  <si>
    <t>大沟镇合计:</t>
  </si>
  <si>
    <t>塘坪镇人民政府</t>
  </si>
  <si>
    <t>塘坪镇赤岗村民委员会</t>
  </si>
  <si>
    <t>赤岗村民委员会</t>
  </si>
  <si>
    <t>车头坪村</t>
  </si>
  <si>
    <t>高坪村</t>
  </si>
  <si>
    <t>塘坪镇禾石村民委员会</t>
  </si>
  <si>
    <t>禾石村民委员会</t>
  </si>
  <si>
    <t>冲口村</t>
  </si>
  <si>
    <t>大路塘村</t>
  </si>
  <si>
    <t>高峰村</t>
  </si>
  <si>
    <t>禾石村</t>
  </si>
  <si>
    <t>塘坪镇朋江村民委员会</t>
  </si>
  <si>
    <t>朋江村民委员会</t>
  </si>
  <si>
    <t>那邓村</t>
  </si>
  <si>
    <t>塘坪镇平山村民委员会</t>
  </si>
  <si>
    <t>平山村民委员会</t>
  </si>
  <si>
    <t>余粮村</t>
  </si>
  <si>
    <t>待界定（石头坑村或黄基挽）</t>
  </si>
  <si>
    <t>待界定（符竹平村或林文强）</t>
  </si>
  <si>
    <t>塘坪镇上村村民委员会</t>
  </si>
  <si>
    <t>上村村民委员会</t>
  </si>
  <si>
    <t>黄宗开</t>
  </si>
  <si>
    <t>塘坪镇合计:</t>
  </si>
  <si>
    <t>合山镇人民政府</t>
  </si>
  <si>
    <t>合山镇大迳村民委员会</t>
  </si>
  <si>
    <t>大迳村民委员会</t>
  </si>
  <si>
    <t>大安村</t>
  </si>
  <si>
    <t>大村</t>
  </si>
  <si>
    <t>莲花村</t>
  </si>
  <si>
    <t>永安村</t>
  </si>
  <si>
    <t>合山镇东河村民委员会</t>
  </si>
  <si>
    <t>东河村民委员会</t>
  </si>
  <si>
    <t>龙溪村</t>
  </si>
  <si>
    <t>合山镇丰村村民委员会</t>
  </si>
  <si>
    <t>丰村村民委员会</t>
  </si>
  <si>
    <t>广元村</t>
  </si>
  <si>
    <t>金花村</t>
  </si>
  <si>
    <t>仁里村</t>
  </si>
  <si>
    <t>太平村</t>
  </si>
  <si>
    <t>合山镇丰垌村民委员会</t>
  </si>
  <si>
    <t>丰垌村民委员会</t>
  </si>
  <si>
    <t>红坎村</t>
  </si>
  <si>
    <t>合山镇高罗村民委员会</t>
  </si>
  <si>
    <t>高罗村民委员会</t>
  </si>
  <si>
    <t>高垌村</t>
  </si>
  <si>
    <t>里鱼山村</t>
  </si>
  <si>
    <t>合山镇里寮村民委员会</t>
  </si>
  <si>
    <t>里寮村民委员会</t>
  </si>
  <si>
    <t>旧村（存在争议）</t>
  </si>
  <si>
    <t>合山镇那石村民委员会</t>
  </si>
  <si>
    <t>那石村民委员会</t>
  </si>
  <si>
    <t>那洋村</t>
  </si>
  <si>
    <t>合山镇烟墩村民委员会</t>
  </si>
  <si>
    <t>烟墩村民委员会</t>
  </si>
  <si>
    <t>热水村</t>
  </si>
  <si>
    <t>合山镇合计:</t>
  </si>
  <si>
    <t>东平镇人民政府</t>
  </si>
  <si>
    <t>东平镇北环村民委员会</t>
  </si>
  <si>
    <t>北环村民委员会</t>
  </si>
  <si>
    <t>东平镇大澳渔民委员会</t>
  </si>
  <si>
    <t>大澳渔民委员会</t>
  </si>
  <si>
    <t>东平镇大湴村民委员会</t>
  </si>
  <si>
    <t>大湴村民委员会</t>
  </si>
  <si>
    <t>东平镇海蓢村民委员会</t>
  </si>
  <si>
    <t>海蓢村民委员会</t>
  </si>
  <si>
    <t>东平镇口洋村民委员会</t>
  </si>
  <si>
    <t>口洋村民委员会</t>
  </si>
  <si>
    <t>利万岳</t>
  </si>
  <si>
    <t>东平镇莲北村民委员会</t>
  </si>
  <si>
    <t>莲北村民委员会</t>
  </si>
  <si>
    <t>谭健丽</t>
  </si>
  <si>
    <t>利月喜</t>
  </si>
  <si>
    <t>莫国新</t>
  </si>
  <si>
    <t>张玉燕</t>
  </si>
  <si>
    <t>东平镇良洞村民委员会</t>
  </si>
  <si>
    <t>良洞村民委员会</t>
  </si>
  <si>
    <t>梁良</t>
  </si>
  <si>
    <t>梁学升</t>
  </si>
  <si>
    <t>李钊</t>
  </si>
  <si>
    <t>东平镇沙坪村民委员会</t>
  </si>
  <si>
    <t>沙坪村民委员会</t>
  </si>
  <si>
    <t>东平镇双安村民委员会</t>
  </si>
  <si>
    <t>双安村民委员会</t>
  </si>
  <si>
    <t>王绍芬</t>
  </si>
  <si>
    <t>东平镇瓦北村民委员会</t>
  </si>
  <si>
    <t>瓦北村民委员会</t>
  </si>
  <si>
    <t>林振强</t>
  </si>
  <si>
    <t>东平镇允泊村民委员会</t>
  </si>
  <si>
    <t>允泊村民委员会</t>
  </si>
  <si>
    <t>林润平</t>
  </si>
  <si>
    <t>东平镇合计:</t>
  </si>
  <si>
    <t>新洲镇人民政府</t>
  </si>
  <si>
    <t>新洲镇龙潭村民委员会</t>
  </si>
  <si>
    <t>龙潭村民委员会</t>
  </si>
  <si>
    <t>黄明朗（待定）</t>
  </si>
  <si>
    <t>黄平</t>
  </si>
  <si>
    <t>李琼</t>
  </si>
  <si>
    <t>新洲镇北股村民委员会</t>
  </si>
  <si>
    <t>北股村民委员会</t>
  </si>
  <si>
    <t>上叉村自然村(村委会分出)</t>
  </si>
  <si>
    <t>下叉村自然村(村委会分出)</t>
  </si>
  <si>
    <t>新村自然村(村委会分出)</t>
  </si>
  <si>
    <t>横江村自然村(村委会分出)</t>
  </si>
  <si>
    <t>姚屋村自然村(村委会分出)</t>
  </si>
  <si>
    <t>旧寨村自然村(村委会分出)</t>
  </si>
  <si>
    <t>大塘村自然村(村委会分出)</t>
  </si>
  <si>
    <t>沅岭村自然村(村委会分出)</t>
  </si>
  <si>
    <t>沅安村自然村(村委会分出)</t>
  </si>
  <si>
    <t>冯屋村自然村(村委会分出)</t>
  </si>
  <si>
    <t>石古岭村自然村(村委会分出)</t>
  </si>
  <si>
    <t>禾安村自然村(村委会分出)</t>
  </si>
  <si>
    <t>岗瓦咀村自然村(村委会分出)</t>
  </si>
  <si>
    <t>那简村自然村(村委会分出)</t>
  </si>
  <si>
    <t>大塘村</t>
  </si>
  <si>
    <t>禾安村</t>
  </si>
  <si>
    <t>那简村</t>
  </si>
  <si>
    <t>上叉村</t>
  </si>
  <si>
    <t>石古岭村</t>
  </si>
  <si>
    <t>下叉村</t>
  </si>
  <si>
    <t>沅岭村</t>
  </si>
  <si>
    <t>林燕青</t>
  </si>
  <si>
    <t>林智锐</t>
  </si>
  <si>
    <t>新洲镇北桂村民委员会</t>
  </si>
  <si>
    <t>北桂村民委员会</t>
  </si>
  <si>
    <t>北桂村</t>
  </si>
  <si>
    <t>潮排村</t>
  </si>
  <si>
    <t>陈横村</t>
  </si>
  <si>
    <t>高原村</t>
  </si>
  <si>
    <t>河村</t>
  </si>
  <si>
    <t>河仔村</t>
  </si>
  <si>
    <t>黄姜村</t>
  </si>
  <si>
    <t>马上村</t>
  </si>
  <si>
    <t>马下村</t>
  </si>
  <si>
    <t>山田水村</t>
  </si>
  <si>
    <t>水上村</t>
  </si>
  <si>
    <t>水下村</t>
  </si>
  <si>
    <t>土岗村</t>
  </si>
  <si>
    <t>竹仔根村</t>
  </si>
  <si>
    <t>关万里</t>
  </si>
  <si>
    <t>李嫩</t>
  </si>
  <si>
    <t>潘国辉</t>
  </si>
  <si>
    <t>新洲镇福杨村民委员会</t>
  </si>
  <si>
    <t>福杨村民委员会</t>
  </si>
  <si>
    <t>福成岗村自然村(村委会分出)</t>
  </si>
  <si>
    <t>杨屋寨村自然村(村委会分出)</t>
  </si>
  <si>
    <t>松仔山村自然村(村委会分出)</t>
  </si>
  <si>
    <t>燕岗村自然村(村委会分出)</t>
  </si>
  <si>
    <t>山头园村自然村(村委会分出)</t>
  </si>
  <si>
    <t>新洲镇旱地村民委员会</t>
  </si>
  <si>
    <t>旱地村民委员会</t>
  </si>
  <si>
    <t>陈凯轩</t>
  </si>
  <si>
    <t>新洲镇那六村民委员会</t>
  </si>
  <si>
    <t>那六村民委员会</t>
  </si>
  <si>
    <t>大河村</t>
  </si>
  <si>
    <t>东坑村</t>
  </si>
  <si>
    <t>鸡啼迳村</t>
  </si>
  <si>
    <t>欧冲村</t>
  </si>
  <si>
    <t>铺仔村</t>
  </si>
  <si>
    <t>榕树水村</t>
  </si>
  <si>
    <t>榕树水（山中间）村</t>
  </si>
  <si>
    <t>学田村</t>
  </si>
  <si>
    <t>新洲镇平田村民委员会</t>
  </si>
  <si>
    <t>平田村民委员会</t>
  </si>
  <si>
    <t>水口村</t>
  </si>
  <si>
    <t>新洲镇三山村民委员会</t>
  </si>
  <si>
    <t>三山村民委员会</t>
  </si>
  <si>
    <t>三山圩自然村(村委会分出)</t>
  </si>
  <si>
    <t>莲塘村自然村(村委会分出)</t>
  </si>
  <si>
    <t>芳村自然村(村委会分出)</t>
  </si>
  <si>
    <t>岭仔自然村(村委会分出)</t>
  </si>
  <si>
    <t>新洲镇上六村民委员会</t>
  </si>
  <si>
    <t>上六村民委员会</t>
  </si>
  <si>
    <t>高琼村</t>
  </si>
  <si>
    <t>旧村</t>
  </si>
  <si>
    <t>荔枝山村</t>
  </si>
  <si>
    <t>岭南村</t>
  </si>
  <si>
    <t>铺仔（高山垌）村</t>
  </si>
  <si>
    <t>瓦窑口村</t>
  </si>
  <si>
    <t>竹坑村</t>
  </si>
  <si>
    <t>新洲镇石岗村民委员会</t>
  </si>
  <si>
    <t>石岗村民委员会</t>
  </si>
  <si>
    <t>冯芳伟</t>
  </si>
  <si>
    <t>新洲镇下六村民委员会</t>
  </si>
  <si>
    <t>下六村民委员会</t>
  </si>
  <si>
    <t>大垌仔村（待定）</t>
  </si>
  <si>
    <t>黄文强（合同到期）</t>
  </si>
  <si>
    <t>新洲镇新洲村民委员会</t>
  </si>
  <si>
    <t>新洲村民委员会</t>
  </si>
  <si>
    <t>鸡坪村</t>
  </si>
  <si>
    <t>小龙村</t>
  </si>
  <si>
    <t>新洲镇中六村民委员会</t>
  </si>
  <si>
    <t>中六村民委员会</t>
  </si>
  <si>
    <t>白石村</t>
  </si>
  <si>
    <t>新洲镇合计:</t>
  </si>
  <si>
    <t>那龙镇人民政府</t>
  </si>
  <si>
    <t>那龙镇垌尾村民委员会</t>
  </si>
  <si>
    <t>垌尾村民委员会</t>
  </si>
  <si>
    <t>垌尾村</t>
  </si>
  <si>
    <t>来坪村</t>
  </si>
  <si>
    <t>乐安村</t>
  </si>
  <si>
    <t>粦角村</t>
  </si>
  <si>
    <t>龙岗村</t>
  </si>
  <si>
    <t>新定村</t>
  </si>
  <si>
    <t>新坪村</t>
  </si>
  <si>
    <t>竹朗村</t>
  </si>
  <si>
    <t>那龙镇和平村民委员会</t>
  </si>
  <si>
    <t>和平村民委员会</t>
  </si>
  <si>
    <t>福元村</t>
  </si>
  <si>
    <t>福安村</t>
  </si>
  <si>
    <t>福安村、禾乐村</t>
  </si>
  <si>
    <t>禾乐村</t>
  </si>
  <si>
    <t>朗仔村</t>
  </si>
  <si>
    <t>梁祖佳</t>
  </si>
  <si>
    <t>那龙镇亨垌村民委员会</t>
  </si>
  <si>
    <t>亨垌村民委员会</t>
  </si>
  <si>
    <t>潮伦村</t>
  </si>
  <si>
    <t>垌岗村</t>
  </si>
  <si>
    <t>胜洞村</t>
  </si>
  <si>
    <t>那龙镇九三村民委员会</t>
  </si>
  <si>
    <t>九三村民委员会</t>
  </si>
  <si>
    <t>三邓村</t>
  </si>
  <si>
    <t>那龙镇历屯村民委员会</t>
  </si>
  <si>
    <t>历屯村民委员会</t>
  </si>
  <si>
    <t>大地村</t>
  </si>
  <si>
    <t>历五队村</t>
  </si>
  <si>
    <t>那龙镇两安村民委员会</t>
  </si>
  <si>
    <t>两安村民委员会</t>
  </si>
  <si>
    <t>桥尾村</t>
  </si>
  <si>
    <t>塘普村</t>
  </si>
  <si>
    <t>新村仔村</t>
  </si>
  <si>
    <t>元山村</t>
  </si>
  <si>
    <t>中边寨村</t>
  </si>
  <si>
    <t>那龙镇龙胜村民委员会</t>
  </si>
  <si>
    <t>龙胜村民委员会</t>
  </si>
  <si>
    <t>六围村</t>
  </si>
  <si>
    <t>那龙镇那顿村民委员会</t>
  </si>
  <si>
    <t>那顿村民委员会</t>
  </si>
  <si>
    <t>上平村</t>
  </si>
  <si>
    <t>那龙镇那关村民委员会</t>
  </si>
  <si>
    <t>那关村民委员会</t>
  </si>
  <si>
    <t>那关村</t>
  </si>
  <si>
    <t>树桥村</t>
  </si>
  <si>
    <t>梁石生</t>
  </si>
  <si>
    <t>骆世明</t>
  </si>
  <si>
    <t>汤良敬</t>
  </si>
  <si>
    <t>那龙镇那甲村民委员会</t>
  </si>
  <si>
    <t>那甲村民委员会</t>
  </si>
  <si>
    <t>甲垌村</t>
  </si>
  <si>
    <t>那栋村</t>
  </si>
  <si>
    <t>那龙镇那料村民委员会</t>
  </si>
  <si>
    <t>那料村民委员会</t>
  </si>
  <si>
    <t>白石岗村</t>
  </si>
  <si>
    <t>大水田村</t>
  </si>
  <si>
    <t>练禾岗村</t>
  </si>
  <si>
    <t>那料村</t>
  </si>
  <si>
    <t>邹增志</t>
  </si>
  <si>
    <t>岑林峰</t>
  </si>
  <si>
    <t>那龙镇那山村民委员会</t>
  </si>
  <si>
    <t>那山村民委员会</t>
  </si>
  <si>
    <t>何传基</t>
  </si>
  <si>
    <t>黄崇大</t>
  </si>
  <si>
    <t>李昌进</t>
  </si>
  <si>
    <t>梁宏高</t>
  </si>
  <si>
    <t>卢仕安</t>
  </si>
  <si>
    <t>卢学清</t>
  </si>
  <si>
    <t>那龙镇那新村民委员会</t>
  </si>
  <si>
    <t>那新村民委员会</t>
  </si>
  <si>
    <t>平岗村</t>
  </si>
  <si>
    <t>那龙镇西就村民委员会</t>
  </si>
  <si>
    <t>西就村民委员会</t>
  </si>
  <si>
    <t>白垌村</t>
  </si>
  <si>
    <t>邓水村</t>
  </si>
  <si>
    <t>姜屋村</t>
  </si>
  <si>
    <t>军村</t>
  </si>
  <si>
    <t>牛尾村</t>
  </si>
  <si>
    <t>上安村</t>
  </si>
  <si>
    <t>塘辽村</t>
  </si>
  <si>
    <t>那龙镇合计:</t>
  </si>
  <si>
    <t>大八镇人民政府</t>
  </si>
  <si>
    <t>大八镇白蒙村民委员会</t>
  </si>
  <si>
    <t>白蒙村民委员会</t>
  </si>
  <si>
    <t>竹山村</t>
  </si>
  <si>
    <t>白蒙村</t>
  </si>
  <si>
    <t>沉松村</t>
  </si>
  <si>
    <t>大当车屋村</t>
  </si>
  <si>
    <t>朗一村</t>
  </si>
  <si>
    <t>朗二村</t>
  </si>
  <si>
    <t>黎家村</t>
  </si>
  <si>
    <t>平山村</t>
  </si>
  <si>
    <t>坡尾村</t>
  </si>
  <si>
    <t>石桥村</t>
  </si>
  <si>
    <t>水塘村</t>
  </si>
  <si>
    <t>冼村</t>
  </si>
  <si>
    <t>学陵村</t>
  </si>
  <si>
    <t>大八镇长坪村民委员会</t>
  </si>
  <si>
    <t>长坪村民委员会</t>
  </si>
  <si>
    <t>和顺岗村</t>
  </si>
  <si>
    <t>高秧一村</t>
  </si>
  <si>
    <t>高秧二村</t>
  </si>
  <si>
    <t>坑尾村</t>
  </si>
  <si>
    <t>马更村</t>
  </si>
  <si>
    <t>那令村与那令新村</t>
  </si>
  <si>
    <t>长坪村</t>
  </si>
  <si>
    <t>大八镇大陂村民委员会</t>
  </si>
  <si>
    <t>大陂村民委员会</t>
  </si>
  <si>
    <t>大陂村</t>
  </si>
  <si>
    <t>大陂寨村一队</t>
  </si>
  <si>
    <t>大陂寨村二队</t>
  </si>
  <si>
    <t>大陂寨村三队</t>
  </si>
  <si>
    <t>高咀村</t>
  </si>
  <si>
    <t>根竹垌村</t>
  </si>
  <si>
    <t>广冲村</t>
  </si>
  <si>
    <t>黄屋寨村</t>
  </si>
  <si>
    <t>灰沙村</t>
  </si>
  <si>
    <t>路平村</t>
  </si>
  <si>
    <t>明光村</t>
  </si>
  <si>
    <t>石坑村</t>
  </si>
  <si>
    <t>新建村</t>
  </si>
  <si>
    <t>秧地岗村</t>
  </si>
  <si>
    <t>大八镇古城村民委员会</t>
  </si>
  <si>
    <t>古城村民委员会</t>
  </si>
  <si>
    <t>下泽上村</t>
  </si>
  <si>
    <t>下泽下村</t>
  </si>
  <si>
    <t>大八镇河垌村民委员会</t>
  </si>
  <si>
    <t>河垌村民委员会</t>
  </si>
  <si>
    <t>茶山村</t>
  </si>
  <si>
    <t>大坡村</t>
  </si>
  <si>
    <t>地岗村</t>
  </si>
  <si>
    <t>东风村</t>
  </si>
  <si>
    <t>河垌村</t>
  </si>
  <si>
    <t>红田村</t>
  </si>
  <si>
    <t>架简村</t>
  </si>
  <si>
    <t>榄根村</t>
  </si>
  <si>
    <t>黎根村</t>
  </si>
  <si>
    <t>曲树村</t>
  </si>
  <si>
    <t>下泽村四队</t>
  </si>
  <si>
    <t>燕山村</t>
  </si>
  <si>
    <t>长坑村</t>
  </si>
  <si>
    <t>黄代添</t>
  </si>
  <si>
    <t>大八镇井岗村民委员会</t>
  </si>
  <si>
    <t xml:space="preserve">井冈村民委员会 </t>
  </si>
  <si>
    <t>湖冲村</t>
  </si>
  <si>
    <t>井岗村</t>
  </si>
  <si>
    <t>山鸡坑村</t>
  </si>
  <si>
    <t>塘坪村</t>
  </si>
  <si>
    <t>大八镇雷冈村民委员会</t>
  </si>
  <si>
    <t>雷冈村民委员会</t>
  </si>
  <si>
    <t>雷冈村</t>
  </si>
  <si>
    <t>大八镇良爱村民委员会</t>
  </si>
  <si>
    <t>良爱村民委员会</t>
  </si>
  <si>
    <t>大王山村</t>
  </si>
  <si>
    <t>木根村</t>
  </si>
  <si>
    <t xml:space="preserve">   </t>
  </si>
  <si>
    <t>大八镇龙心村民委员会</t>
  </si>
  <si>
    <t>龙心村民委员会</t>
  </si>
  <si>
    <t>山角村</t>
  </si>
  <si>
    <t>菠萝坪村第一组</t>
  </si>
  <si>
    <t>菠萝坪村第二组</t>
  </si>
  <si>
    <t>岗尾塘村</t>
  </si>
  <si>
    <t>黄屋村</t>
  </si>
  <si>
    <t>坑头村第一组</t>
  </si>
  <si>
    <t>坑头村第二组</t>
  </si>
  <si>
    <t>牛更村</t>
  </si>
  <si>
    <t>牛栏村</t>
  </si>
  <si>
    <t>石围村</t>
  </si>
  <si>
    <t>塘角村</t>
  </si>
  <si>
    <t>雨林村</t>
  </si>
  <si>
    <t>早垌村</t>
  </si>
  <si>
    <t>长弓坑村</t>
  </si>
  <si>
    <t>大八镇罗田村民委员会</t>
  </si>
  <si>
    <t>罗田村民委员会</t>
  </si>
  <si>
    <t>石高垌村</t>
  </si>
  <si>
    <t>大坑村</t>
  </si>
  <si>
    <t>罗田村</t>
  </si>
  <si>
    <t>石竹坑村</t>
  </si>
  <si>
    <t>下黄竹村</t>
  </si>
  <si>
    <t>羊栏村</t>
  </si>
  <si>
    <t>大八镇茅塘村民委员会</t>
  </si>
  <si>
    <t>茅塘村民委员会</t>
  </si>
  <si>
    <t>蔡屋村</t>
  </si>
  <si>
    <t>高坎村</t>
  </si>
  <si>
    <t>茅塘村</t>
  </si>
  <si>
    <t>上垌村</t>
  </si>
  <si>
    <t>西岸村</t>
  </si>
  <si>
    <t>阳塘村</t>
  </si>
  <si>
    <t>大八镇牛岭村民委员会</t>
  </si>
  <si>
    <t>牛岭村民委员会</t>
  </si>
  <si>
    <t>根竹头村</t>
  </si>
  <si>
    <t>禾坑村</t>
  </si>
  <si>
    <t>牛岭村</t>
  </si>
  <si>
    <t>牛塘村</t>
  </si>
  <si>
    <t>田寮村</t>
  </si>
  <si>
    <t>大八镇沙朗村民委员会</t>
  </si>
  <si>
    <t>沙朗村民委员会</t>
  </si>
  <si>
    <t>办尾村</t>
  </si>
  <si>
    <t>大亨村</t>
  </si>
  <si>
    <t>大路平村</t>
  </si>
  <si>
    <t>大木行村</t>
  </si>
  <si>
    <t>红新村</t>
  </si>
  <si>
    <t>怀安村</t>
  </si>
  <si>
    <t>龙坑村</t>
  </si>
  <si>
    <t>落映村</t>
  </si>
  <si>
    <t>七星根村</t>
  </si>
  <si>
    <t>三多村</t>
  </si>
  <si>
    <t>沙朗村</t>
  </si>
  <si>
    <t>山口村</t>
  </si>
  <si>
    <t>石屋村</t>
  </si>
  <si>
    <t>双垌村</t>
  </si>
  <si>
    <t>水江田村</t>
  </si>
  <si>
    <t>塘坎村</t>
  </si>
  <si>
    <t>下屋村</t>
  </si>
  <si>
    <t>徐屋村</t>
  </si>
  <si>
    <t>待界定（沙朗村）</t>
  </si>
  <si>
    <t>大八镇太垌村民委员会</t>
  </si>
  <si>
    <t>太垌村民委员会</t>
  </si>
  <si>
    <t>牛角垌村</t>
  </si>
  <si>
    <t>新塘村</t>
  </si>
  <si>
    <t>何光荣</t>
  </si>
  <si>
    <t>林国驹</t>
  </si>
  <si>
    <t>大八镇新垌村民委员会</t>
  </si>
  <si>
    <t>新垌村民委员会</t>
  </si>
  <si>
    <t>崩河村</t>
  </si>
  <si>
    <t>村仔上村</t>
  </si>
  <si>
    <t>村仔下村</t>
  </si>
  <si>
    <t>和平村</t>
  </si>
  <si>
    <t>横冲村</t>
  </si>
  <si>
    <t>虎竹村</t>
  </si>
  <si>
    <t>蕉冲村</t>
  </si>
  <si>
    <t>金咀村</t>
  </si>
  <si>
    <t>新朗村</t>
  </si>
  <si>
    <t>新屋村</t>
  </si>
  <si>
    <t>待界定（高垌村）</t>
  </si>
  <si>
    <t>苏全冠</t>
  </si>
  <si>
    <t xml:space="preserve">私人 </t>
  </si>
  <si>
    <t>大八镇周亨村民委员会</t>
  </si>
  <si>
    <t>周亨村民委员会</t>
  </si>
  <si>
    <t>水罩村</t>
  </si>
  <si>
    <t>待界定（周亨村委会）</t>
  </si>
  <si>
    <t>待界定（水罩村、周亨村、蔗朗村）</t>
  </si>
  <si>
    <t>梁宗如</t>
  </si>
  <si>
    <t>大八镇珠环村民委员会</t>
  </si>
  <si>
    <t>珠环村民委员会</t>
  </si>
  <si>
    <t>大朗村</t>
  </si>
  <si>
    <t>梅子根村</t>
  </si>
  <si>
    <t>向荣村</t>
  </si>
  <si>
    <t>阳东区康泰林业公司</t>
  </si>
  <si>
    <t>大八镇走马坪村民委员会</t>
  </si>
  <si>
    <t>走马坪村民委员会</t>
  </si>
  <si>
    <t>大垌村（村委会分出）</t>
  </si>
  <si>
    <t>大屋地村（村委会分出）</t>
  </si>
  <si>
    <t>根竹田村（村委会分出）</t>
  </si>
  <si>
    <t>黄竹塘村村</t>
  </si>
  <si>
    <t>寮仔坪村村</t>
  </si>
  <si>
    <t>庆罗村</t>
  </si>
  <si>
    <t>容坑村村</t>
  </si>
  <si>
    <t>石门村（村委会分出）</t>
  </si>
  <si>
    <t>塘仔村（村委会分出）</t>
  </si>
  <si>
    <t>新庆村</t>
  </si>
  <si>
    <t>走马坪村（村委会分出）</t>
  </si>
  <si>
    <t>待界定（走马坪村委会或牛岭村委会）</t>
  </si>
  <si>
    <t>阳江德宝美生物能源开发有限公司</t>
  </si>
  <si>
    <t>大八镇合计:</t>
  </si>
  <si>
    <t>温泉茶场合计</t>
  </si>
  <si>
    <t>100%</t>
  </si>
  <si>
    <t>阳江市阳东区东湖水库管护中心合计</t>
  </si>
  <si>
    <t>阳东林场合计</t>
  </si>
  <si>
    <t>阳江市自然资源局阳东分局</t>
  </si>
  <si>
    <t>阳江市自然资源局阳东分局合计</t>
  </si>
  <si>
    <t>全区合计</t>
  </si>
  <si>
    <t>阳江市阳东区合计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</si>
</sst>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方正仿宋简体"/>
      <charset val="134"/>
    </font>
    <font>
      <sz val="11"/>
      <name val="宋体"/>
      <charset val="134"/>
    </font>
    <font>
      <sz val="20"/>
      <name val="宋体"/>
      <charset val="134"/>
    </font>
    <font>
      <sz val="11"/>
      <name val="Times New Roman"/>
      <charset val="0"/>
    </font>
    <font>
      <sz val="9"/>
      <name val="宋体"/>
      <charset val="134"/>
    </font>
    <font>
      <sz val="11"/>
      <name val="新宋体"/>
      <charset val="134"/>
    </font>
    <font>
      <sz val="8"/>
      <name val="宋体"/>
      <charset val="134"/>
    </font>
    <font>
      <sz val="1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/>
    <xf numFmtId="177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wrapText="1" shrinkToFit="1"/>
    </xf>
    <xf numFmtId="0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 shrinkToFit="1"/>
    </xf>
    <xf numFmtId="176" fontId="1" fillId="0" borderId="0" xfId="0" applyNumberFormat="1" applyFont="1" applyFill="1" applyAlignment="1">
      <alignment shrinkToFit="1"/>
    </xf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9" fontId="1" fillId="0" borderId="0" xfId="0" applyNumberFormat="1" applyFont="1" applyFill="1" applyAlignment="1"/>
    <xf numFmtId="177" fontId="1" fillId="0" borderId="0" xfId="0" applyNumberFormat="1" applyFont="1" applyFill="1"/>
    <xf numFmtId="177" fontId="4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left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/>
    </xf>
    <xf numFmtId="177" fontId="3" fillId="0" borderId="2" xfId="46" applyNumberFormat="1" applyFont="1" applyFill="1" applyBorder="1" applyAlignment="1">
      <alignment horizontal="center" vertical="center" wrapText="1" shrinkToFit="1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shrinkToFi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/>
    <xf numFmtId="178" fontId="1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wrapText="1" shrinkToFit="1"/>
    </xf>
    <xf numFmtId="9" fontId="1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177" fontId="1" fillId="0" borderId="2" xfId="51" applyNumberFormat="1" applyFont="1" applyFill="1" applyBorder="1" applyAlignment="1">
      <alignment horizontal="center" vertical="center"/>
    </xf>
    <xf numFmtId="177" fontId="7" fillId="0" borderId="2" xfId="33" applyNumberFormat="1" applyFont="1" applyFill="1" applyBorder="1" applyAlignment="1">
      <alignment horizontal="center" vertical="center" wrapText="1" shrinkToFit="1"/>
    </xf>
    <xf numFmtId="177" fontId="7" fillId="0" borderId="2" xfId="46" applyNumberFormat="1" applyFont="1" applyFill="1" applyBorder="1" applyAlignment="1">
      <alignment horizontal="center" vertical="center" wrapText="1" shrinkToFit="1"/>
    </xf>
    <xf numFmtId="9" fontId="6" fillId="0" borderId="2" xfId="0" applyNumberFormat="1" applyFont="1" applyFill="1" applyBorder="1" applyAlignment="1">
      <alignment horizontal="center" vertical="center" shrinkToFit="1"/>
    </xf>
    <xf numFmtId="177" fontId="3" fillId="0" borderId="2" xfId="33" applyNumberFormat="1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拨款帐户清单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2006年生态林发放表按镇(报送财局表一)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8"/>
  <sheetViews>
    <sheetView tabSelected="1" view="pageBreakPreview" zoomScale="70" zoomScaleNormal="100" workbookViewId="0">
      <pane ySplit="4" topLeftCell="A5" activePane="bottomLeft" state="frozen"/>
      <selection/>
      <selection pane="bottomLeft" activeCell="A1" sqref="A1:M1"/>
    </sheetView>
  </sheetViews>
  <sheetFormatPr defaultColWidth="9" defaultRowHeight="14.4"/>
  <cols>
    <col min="1" max="1" width="4.825" style="8" customWidth="1"/>
    <col min="2" max="2" width="19" style="9" customWidth="1"/>
    <col min="3" max="3" width="21.75" style="10" customWidth="1"/>
    <col min="4" max="4" width="9.75" style="11" customWidth="1"/>
    <col min="5" max="5" width="9.625" style="11" customWidth="1"/>
    <col min="6" max="6" width="13.5" style="12" customWidth="1"/>
    <col min="7" max="7" width="11.25" style="13" customWidth="1"/>
    <col min="8" max="8" width="11" style="13" customWidth="1"/>
    <col min="9" max="9" width="9.75" style="13" customWidth="1"/>
    <col min="10" max="10" width="11.625" style="13" customWidth="1"/>
    <col min="11" max="11" width="9.375" style="14" customWidth="1"/>
    <col min="12" max="12" width="4.25" style="15" customWidth="1"/>
    <col min="13" max="13" width="4.25" style="16" customWidth="1"/>
    <col min="14" max="16384" width="9" style="17"/>
  </cols>
  <sheetData>
    <row r="1" ht="27.75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30" customHeight="1" spans="1:1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34.5" customHeight="1" spans="1:13">
      <c r="A3" s="20" t="s">
        <v>2</v>
      </c>
      <c r="B3" s="21" t="s">
        <v>3</v>
      </c>
      <c r="C3" s="22" t="s">
        <v>4</v>
      </c>
      <c r="D3" s="23" t="s">
        <v>5</v>
      </c>
      <c r="E3" s="23"/>
      <c r="F3" s="23"/>
      <c r="G3" s="23"/>
      <c r="H3" s="23"/>
      <c r="I3" s="23"/>
      <c r="J3" s="23"/>
      <c r="K3" s="23"/>
      <c r="L3" s="34" t="s">
        <v>6</v>
      </c>
      <c r="M3" s="35" t="s">
        <v>7</v>
      </c>
    </row>
    <row r="4" s="1" customFormat="1" ht="36" customHeight="1" spans="1:13">
      <c r="A4" s="20"/>
      <c r="B4" s="21"/>
      <c r="C4" s="22"/>
      <c r="D4" s="24" t="s">
        <v>8</v>
      </c>
      <c r="E4" s="24" t="s">
        <v>9</v>
      </c>
      <c r="F4" s="25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36" t="s">
        <v>15</v>
      </c>
      <c r="L4" s="34"/>
      <c r="M4" s="35"/>
    </row>
    <row r="5" s="1" customFormat="1" ht="30.75" customHeight="1" spans="1:13">
      <c r="A5" s="26">
        <v>1</v>
      </c>
      <c r="B5" s="21" t="s">
        <v>16</v>
      </c>
      <c r="C5" s="22" t="s">
        <v>16</v>
      </c>
      <c r="D5" s="27"/>
      <c r="E5" s="27">
        <v>2423.39</v>
      </c>
      <c r="F5" s="28">
        <f t="shared" ref="F5:F13" si="0">ROUND(K5+I5+H5+G5+J5,2)</f>
        <v>1381.33</v>
      </c>
      <c r="G5" s="29"/>
      <c r="H5" s="29"/>
      <c r="I5" s="29"/>
      <c r="J5" s="29">
        <f>ROUND(E5*38*0.015,2)</f>
        <v>1381.33</v>
      </c>
      <c r="K5" s="37"/>
      <c r="L5" s="38" t="s">
        <v>17</v>
      </c>
      <c r="M5" s="39">
        <v>1</v>
      </c>
    </row>
    <row r="6" s="1" customFormat="1" ht="30.75" customHeight="1" spans="1:13">
      <c r="A6" s="26">
        <v>2</v>
      </c>
      <c r="B6" s="21" t="s">
        <v>18</v>
      </c>
      <c r="C6" s="22" t="s">
        <v>19</v>
      </c>
      <c r="D6" s="27">
        <v>2423.39</v>
      </c>
      <c r="E6" s="27">
        <v>2423.39</v>
      </c>
      <c r="F6" s="28">
        <f t="shared" si="0"/>
        <v>75052.39</v>
      </c>
      <c r="G6" s="29">
        <f t="shared" ref="G6:G13" si="1">ROUND(D6*38*0.8,2)</f>
        <v>73671.06</v>
      </c>
      <c r="H6" s="29"/>
      <c r="I6" s="29"/>
      <c r="J6" s="29"/>
      <c r="K6" s="37">
        <f>ROUND(E6*38*0.015,2)</f>
        <v>1381.33</v>
      </c>
      <c r="L6" s="38" t="s">
        <v>17</v>
      </c>
      <c r="M6" s="39">
        <v>1</v>
      </c>
    </row>
    <row r="7" s="2" customFormat="1" ht="30.75" customHeight="1" spans="1:13">
      <c r="A7" s="26"/>
      <c r="B7" s="21" t="s">
        <v>20</v>
      </c>
      <c r="C7" s="22"/>
      <c r="D7" s="28">
        <f t="shared" ref="D7:G7" si="2">SUM(D5:D6)</f>
        <v>2423.39</v>
      </c>
      <c r="E7" s="28">
        <v>2423.39</v>
      </c>
      <c r="F7" s="28">
        <f t="shared" si="2"/>
        <v>76433.72</v>
      </c>
      <c r="G7" s="28">
        <f t="shared" si="2"/>
        <v>73671.06</v>
      </c>
      <c r="H7" s="28"/>
      <c r="I7" s="28"/>
      <c r="J7" s="28">
        <f>SUM(J5:J6)</f>
        <v>1381.33</v>
      </c>
      <c r="K7" s="28">
        <f>SUM(K5:K6)</f>
        <v>1381.33</v>
      </c>
      <c r="L7" s="28"/>
      <c r="M7" s="40"/>
    </row>
    <row r="8" s="1" customFormat="1" ht="30.75" customHeight="1" spans="1:13">
      <c r="A8" s="26">
        <v>1</v>
      </c>
      <c r="B8" s="21" t="s">
        <v>21</v>
      </c>
      <c r="C8" s="22" t="s">
        <v>21</v>
      </c>
      <c r="D8" s="27"/>
      <c r="E8" s="27">
        <v>1282.62</v>
      </c>
      <c r="F8" s="28">
        <f t="shared" si="0"/>
        <v>731.09</v>
      </c>
      <c r="G8" s="29"/>
      <c r="H8" s="29"/>
      <c r="I8" s="29"/>
      <c r="J8" s="29">
        <f>ROUND(E8*38*0.015,2)</f>
        <v>731.09</v>
      </c>
      <c r="K8" s="37"/>
      <c r="L8" s="41" t="s">
        <v>17</v>
      </c>
      <c r="M8" s="39">
        <v>1</v>
      </c>
    </row>
    <row r="9" s="1" customFormat="1" ht="30.75" customHeight="1" spans="1:13">
      <c r="A9" s="26">
        <v>2</v>
      </c>
      <c r="B9" s="21" t="s">
        <v>22</v>
      </c>
      <c r="C9" s="22" t="s">
        <v>23</v>
      </c>
      <c r="D9" s="27"/>
      <c r="E9" s="27">
        <v>520.62</v>
      </c>
      <c r="F9" s="28">
        <f t="shared" si="0"/>
        <v>296.75</v>
      </c>
      <c r="G9" s="29"/>
      <c r="H9" s="29"/>
      <c r="I9" s="29"/>
      <c r="J9" s="29"/>
      <c r="K9" s="37">
        <f t="shared" ref="K9:K13" si="3">ROUND(E9*38*0.015,2)</f>
        <v>296.75</v>
      </c>
      <c r="L9" s="38" t="s">
        <v>17</v>
      </c>
      <c r="M9" s="39">
        <v>1</v>
      </c>
    </row>
    <row r="10" s="1" customFormat="1" ht="30.75" customHeight="1" spans="1:13">
      <c r="A10" s="26">
        <v>3</v>
      </c>
      <c r="B10" s="21" t="s">
        <v>22</v>
      </c>
      <c r="C10" s="30" t="s">
        <v>24</v>
      </c>
      <c r="D10" s="31">
        <v>212.55</v>
      </c>
      <c r="E10" s="27"/>
      <c r="F10" s="28">
        <f t="shared" si="0"/>
        <v>6461.52</v>
      </c>
      <c r="G10" s="29">
        <f t="shared" si="1"/>
        <v>6461.52</v>
      </c>
      <c r="H10" s="29"/>
      <c r="I10" s="29"/>
      <c r="J10" s="29"/>
      <c r="K10" s="37"/>
      <c r="L10" s="38" t="s">
        <v>17</v>
      </c>
      <c r="M10" s="39">
        <v>1</v>
      </c>
    </row>
    <row r="11" s="1" customFormat="1" ht="30.75" customHeight="1" spans="1:13">
      <c r="A11" s="26">
        <v>4</v>
      </c>
      <c r="B11" s="21" t="s">
        <v>22</v>
      </c>
      <c r="C11" s="22" t="s">
        <v>25</v>
      </c>
      <c r="D11" s="31">
        <v>308.07</v>
      </c>
      <c r="E11" s="27"/>
      <c r="F11" s="28">
        <f t="shared" si="0"/>
        <v>9365.33</v>
      </c>
      <c r="G11" s="29">
        <f t="shared" si="1"/>
        <v>9365.33</v>
      </c>
      <c r="H11" s="29"/>
      <c r="I11" s="29"/>
      <c r="J11" s="29"/>
      <c r="K11" s="37"/>
      <c r="L11" s="38" t="s">
        <v>17</v>
      </c>
      <c r="M11" s="39">
        <v>1</v>
      </c>
    </row>
    <row r="12" s="1" customFormat="1" ht="30.75" customHeight="1" spans="1:13">
      <c r="A12" s="26">
        <v>5</v>
      </c>
      <c r="B12" s="21" t="s">
        <v>26</v>
      </c>
      <c r="C12" s="22" t="s">
        <v>27</v>
      </c>
      <c r="D12" s="31">
        <v>747.91</v>
      </c>
      <c r="E12" s="27">
        <v>747.91</v>
      </c>
      <c r="F12" s="28">
        <f t="shared" si="0"/>
        <v>23162.77</v>
      </c>
      <c r="G12" s="29">
        <f t="shared" si="1"/>
        <v>22736.46</v>
      </c>
      <c r="H12" s="29"/>
      <c r="I12" s="29"/>
      <c r="J12" s="29"/>
      <c r="K12" s="37">
        <f t="shared" si="3"/>
        <v>426.31</v>
      </c>
      <c r="L12" s="38" t="s">
        <v>17</v>
      </c>
      <c r="M12" s="39">
        <v>1</v>
      </c>
    </row>
    <row r="13" s="1" customFormat="1" ht="30.75" customHeight="1" spans="1:13">
      <c r="A13" s="26">
        <v>6</v>
      </c>
      <c r="B13" s="21" t="s">
        <v>28</v>
      </c>
      <c r="C13" s="22" t="s">
        <v>29</v>
      </c>
      <c r="D13" s="31">
        <v>14.09</v>
      </c>
      <c r="E13" s="27">
        <v>14.09</v>
      </c>
      <c r="F13" s="28">
        <f t="shared" si="0"/>
        <v>436.37</v>
      </c>
      <c r="G13" s="29">
        <f t="shared" si="1"/>
        <v>428.34</v>
      </c>
      <c r="H13" s="29"/>
      <c r="I13" s="29"/>
      <c r="J13" s="29"/>
      <c r="K13" s="37">
        <f t="shared" si="3"/>
        <v>8.03</v>
      </c>
      <c r="L13" s="38" t="s">
        <v>17</v>
      </c>
      <c r="M13" s="39">
        <v>1</v>
      </c>
    </row>
    <row r="14" s="2" customFormat="1" ht="30.75" customHeight="1" spans="1:13">
      <c r="A14" s="26"/>
      <c r="B14" s="21" t="s">
        <v>30</v>
      </c>
      <c r="C14" s="22"/>
      <c r="D14" s="28">
        <f t="shared" ref="D14:G14" si="4">SUM(D8:D13)</f>
        <v>1282.62</v>
      </c>
      <c r="E14" s="28">
        <v>1282.62</v>
      </c>
      <c r="F14" s="28">
        <f t="shared" si="4"/>
        <v>40453.83</v>
      </c>
      <c r="G14" s="28">
        <f t="shared" si="4"/>
        <v>38991.65</v>
      </c>
      <c r="H14" s="28"/>
      <c r="I14" s="28"/>
      <c r="J14" s="28">
        <f>SUM(J8:J13)</f>
        <v>731.09</v>
      </c>
      <c r="K14" s="28">
        <f>SUM(K8:K13)</f>
        <v>731.09</v>
      </c>
      <c r="L14" s="28"/>
      <c r="M14" s="40"/>
    </row>
    <row r="15" s="1" customFormat="1" ht="30.75" customHeight="1" spans="1:13">
      <c r="A15" s="26">
        <v>1</v>
      </c>
      <c r="B15" s="21" t="s">
        <v>31</v>
      </c>
      <c r="C15" s="22" t="s">
        <v>31</v>
      </c>
      <c r="D15" s="31">
        <v>37.39</v>
      </c>
      <c r="E15" s="27">
        <v>3578.64</v>
      </c>
      <c r="F15" s="28">
        <f t="shared" ref="F15:F26" si="5">ROUND(K15+I15+H15+G15+J15,2)</f>
        <v>3197.81</v>
      </c>
      <c r="G15" s="29">
        <f>ROUND(D15*38*0.8,2)+0.01</f>
        <v>1136.67</v>
      </c>
      <c r="H15" s="29"/>
      <c r="I15" s="29"/>
      <c r="J15" s="29">
        <f>ROUND(E15*38*0.015,2)+0.01</f>
        <v>2039.83</v>
      </c>
      <c r="K15" s="37">
        <f>ROUND(D15*38*0.015,2)</f>
        <v>21.31</v>
      </c>
      <c r="L15" s="38" t="s">
        <v>17</v>
      </c>
      <c r="M15" s="39">
        <v>1</v>
      </c>
    </row>
    <row r="16" s="1" customFormat="1" ht="30.75" customHeight="1" spans="1:13">
      <c r="A16" s="26">
        <v>2</v>
      </c>
      <c r="B16" s="21" t="s">
        <v>32</v>
      </c>
      <c r="C16" s="22" t="s">
        <v>33</v>
      </c>
      <c r="D16" s="31">
        <v>381.59</v>
      </c>
      <c r="E16" s="31">
        <v>381.59</v>
      </c>
      <c r="F16" s="28">
        <f t="shared" si="5"/>
        <v>11817.85</v>
      </c>
      <c r="G16" s="29">
        <f t="shared" ref="G16:G21" si="6">ROUND(D16*38*0.8,2)</f>
        <v>11600.34</v>
      </c>
      <c r="H16" s="29"/>
      <c r="I16" s="29"/>
      <c r="J16" s="29"/>
      <c r="K16" s="37">
        <f>ROUND(E16*38*0.015,2)</f>
        <v>217.51</v>
      </c>
      <c r="L16" s="38" t="s">
        <v>17</v>
      </c>
      <c r="M16" s="39">
        <v>1</v>
      </c>
    </row>
    <row r="17" s="1" customFormat="1" ht="30.75" customHeight="1" spans="1:13">
      <c r="A17" s="26">
        <v>3</v>
      </c>
      <c r="B17" s="21" t="s">
        <v>34</v>
      </c>
      <c r="C17" s="22" t="s">
        <v>35</v>
      </c>
      <c r="D17" s="27"/>
      <c r="E17" s="31">
        <v>1096.97</v>
      </c>
      <c r="F17" s="28">
        <f t="shared" si="5"/>
        <v>625.27</v>
      </c>
      <c r="G17" s="29"/>
      <c r="H17" s="29"/>
      <c r="I17" s="29"/>
      <c r="J17" s="29"/>
      <c r="K17" s="37">
        <f>ROUND(E17*38*0.015,2)</f>
        <v>625.27</v>
      </c>
      <c r="L17" s="38" t="s">
        <v>17</v>
      </c>
      <c r="M17" s="39">
        <v>1</v>
      </c>
    </row>
    <row r="18" s="1" customFormat="1" ht="30.75" customHeight="1" spans="1:13">
      <c r="A18" s="26">
        <v>4</v>
      </c>
      <c r="B18" s="21" t="s">
        <v>34</v>
      </c>
      <c r="C18" s="22" t="s">
        <v>36</v>
      </c>
      <c r="D18" s="31">
        <v>988.56</v>
      </c>
      <c r="E18" s="27"/>
      <c r="F18" s="28">
        <f t="shared" si="5"/>
        <v>30052.22</v>
      </c>
      <c r="G18" s="29">
        <f t="shared" si="6"/>
        <v>30052.22</v>
      </c>
      <c r="H18" s="29"/>
      <c r="I18" s="29"/>
      <c r="J18" s="29"/>
      <c r="K18" s="37"/>
      <c r="L18" s="38" t="s">
        <v>17</v>
      </c>
      <c r="M18" s="39">
        <v>0.3</v>
      </c>
    </row>
    <row r="19" s="1" customFormat="1" ht="30.75" customHeight="1" spans="1:13">
      <c r="A19" s="26">
        <v>5</v>
      </c>
      <c r="B19" s="21" t="s">
        <v>34</v>
      </c>
      <c r="C19" s="22" t="s">
        <v>37</v>
      </c>
      <c r="D19" s="31">
        <v>6.68</v>
      </c>
      <c r="E19" s="27"/>
      <c r="F19" s="28">
        <f t="shared" si="5"/>
        <v>203.07</v>
      </c>
      <c r="G19" s="29">
        <f t="shared" si="6"/>
        <v>203.07</v>
      </c>
      <c r="H19" s="29"/>
      <c r="I19" s="29"/>
      <c r="J19" s="29"/>
      <c r="K19" s="37"/>
      <c r="L19" s="38" t="s">
        <v>17</v>
      </c>
      <c r="M19" s="39">
        <v>1</v>
      </c>
    </row>
    <row r="20" s="1" customFormat="1" ht="30.75" customHeight="1" spans="1:13">
      <c r="A20" s="26">
        <v>6</v>
      </c>
      <c r="B20" s="21" t="s">
        <v>34</v>
      </c>
      <c r="C20" s="22" t="s">
        <v>38</v>
      </c>
      <c r="D20" s="31">
        <v>29.56</v>
      </c>
      <c r="E20" s="27"/>
      <c r="F20" s="28">
        <f t="shared" si="5"/>
        <v>898.62</v>
      </c>
      <c r="G20" s="29">
        <f t="shared" si="6"/>
        <v>898.62</v>
      </c>
      <c r="H20" s="29"/>
      <c r="I20" s="29"/>
      <c r="J20" s="29"/>
      <c r="K20" s="37"/>
      <c r="L20" s="38" t="s">
        <v>17</v>
      </c>
      <c r="M20" s="39">
        <v>1</v>
      </c>
    </row>
    <row r="21" s="1" customFormat="1" ht="30.75" customHeight="1" spans="1:13">
      <c r="A21" s="26">
        <v>7</v>
      </c>
      <c r="B21" s="21" t="s">
        <v>34</v>
      </c>
      <c r="C21" s="22" t="s">
        <v>39</v>
      </c>
      <c r="D21" s="31">
        <v>72.17</v>
      </c>
      <c r="E21" s="27"/>
      <c r="F21" s="28">
        <f t="shared" si="5"/>
        <v>2193.97</v>
      </c>
      <c r="G21" s="29">
        <f t="shared" si="6"/>
        <v>2193.97</v>
      </c>
      <c r="H21" s="29"/>
      <c r="I21" s="29"/>
      <c r="J21" s="29"/>
      <c r="K21" s="37"/>
      <c r="L21" s="38" t="s">
        <v>17</v>
      </c>
      <c r="M21" s="39">
        <v>1</v>
      </c>
    </row>
    <row r="22" s="1" customFormat="1" ht="30.75" customHeight="1" spans="1:13">
      <c r="A22" s="26">
        <v>8</v>
      </c>
      <c r="B22" s="21" t="s">
        <v>40</v>
      </c>
      <c r="C22" s="22" t="s">
        <v>41</v>
      </c>
      <c r="D22" s="27"/>
      <c r="E22" s="31">
        <v>45.45</v>
      </c>
      <c r="F22" s="28">
        <f t="shared" si="5"/>
        <v>25.91</v>
      </c>
      <c r="G22" s="29"/>
      <c r="H22" s="29"/>
      <c r="I22" s="29"/>
      <c r="J22" s="29"/>
      <c r="K22" s="37">
        <f>ROUND(E22*38*0.015,2)</f>
        <v>25.91</v>
      </c>
      <c r="L22" s="38" t="s">
        <v>17</v>
      </c>
      <c r="M22" s="39">
        <v>1</v>
      </c>
    </row>
    <row r="23" s="1" customFormat="1" ht="30.75" customHeight="1" spans="1:13">
      <c r="A23" s="26">
        <v>9</v>
      </c>
      <c r="B23" s="21" t="s">
        <v>40</v>
      </c>
      <c r="C23" s="22" t="s">
        <v>42</v>
      </c>
      <c r="D23" s="31">
        <v>21.51</v>
      </c>
      <c r="E23" s="27"/>
      <c r="F23" s="28">
        <f t="shared" si="5"/>
        <v>653.9</v>
      </c>
      <c r="G23" s="29">
        <f t="shared" ref="G23:G26" si="7">ROUND(D23*38*0.8,2)</f>
        <v>653.9</v>
      </c>
      <c r="H23" s="29"/>
      <c r="I23" s="29"/>
      <c r="J23" s="29"/>
      <c r="K23" s="37"/>
      <c r="L23" s="38" t="s">
        <v>17</v>
      </c>
      <c r="M23" s="39">
        <v>1</v>
      </c>
    </row>
    <row r="24" s="1" customFormat="1" ht="30.75" customHeight="1" spans="1:13">
      <c r="A24" s="26">
        <v>10</v>
      </c>
      <c r="B24" s="21" t="s">
        <v>40</v>
      </c>
      <c r="C24" s="22" t="s">
        <v>43</v>
      </c>
      <c r="D24" s="31">
        <v>14.94</v>
      </c>
      <c r="E24" s="27"/>
      <c r="F24" s="28">
        <f t="shared" si="5"/>
        <v>454.18</v>
      </c>
      <c r="G24" s="29">
        <f t="shared" si="7"/>
        <v>454.18</v>
      </c>
      <c r="H24" s="29"/>
      <c r="I24" s="29"/>
      <c r="J24" s="29"/>
      <c r="K24" s="37"/>
      <c r="L24" s="38" t="s">
        <v>17</v>
      </c>
      <c r="M24" s="39">
        <v>1</v>
      </c>
    </row>
    <row r="25" s="1" customFormat="1" ht="30.75" customHeight="1" spans="1:13">
      <c r="A25" s="26">
        <v>11</v>
      </c>
      <c r="B25" s="21" t="s">
        <v>40</v>
      </c>
      <c r="C25" s="22" t="s">
        <v>44</v>
      </c>
      <c r="D25" s="31">
        <v>9</v>
      </c>
      <c r="E25" s="27"/>
      <c r="F25" s="28">
        <f t="shared" si="5"/>
        <v>273.6</v>
      </c>
      <c r="G25" s="29">
        <f t="shared" si="7"/>
        <v>273.6</v>
      </c>
      <c r="H25" s="29"/>
      <c r="I25" s="29"/>
      <c r="J25" s="29"/>
      <c r="K25" s="37"/>
      <c r="L25" s="38" t="s">
        <v>17</v>
      </c>
      <c r="M25" s="39">
        <v>1</v>
      </c>
    </row>
    <row r="26" s="1" customFormat="1" ht="30.75" customHeight="1" spans="1:13">
      <c r="A26" s="26">
        <v>12</v>
      </c>
      <c r="B26" s="21" t="s">
        <v>45</v>
      </c>
      <c r="C26" s="22" t="s">
        <v>46</v>
      </c>
      <c r="D26" s="31">
        <v>2017.24</v>
      </c>
      <c r="E26" s="31">
        <v>2017.24</v>
      </c>
      <c r="F26" s="28">
        <f t="shared" si="5"/>
        <v>62473.93</v>
      </c>
      <c r="G26" s="29">
        <f t="shared" si="7"/>
        <v>61324.1</v>
      </c>
      <c r="H26" s="29"/>
      <c r="I26" s="29"/>
      <c r="J26" s="29"/>
      <c r="K26" s="37">
        <f t="shared" ref="K26:K31" si="8">ROUND(E26*38*0.015,2)</f>
        <v>1149.83</v>
      </c>
      <c r="L26" s="38" t="s">
        <v>17</v>
      </c>
      <c r="M26" s="39">
        <v>1</v>
      </c>
    </row>
    <row r="27" s="2" customFormat="1" ht="30.75" customHeight="1" spans="1:13">
      <c r="A27" s="26"/>
      <c r="B27" s="21" t="s">
        <v>47</v>
      </c>
      <c r="C27" s="22"/>
      <c r="D27" s="28">
        <f t="shared" ref="D27:G27" si="9">SUM(D15:D26)</f>
        <v>3578.64</v>
      </c>
      <c r="E27" s="28">
        <v>3578.64</v>
      </c>
      <c r="F27" s="28">
        <f t="shared" si="9"/>
        <v>112870.33</v>
      </c>
      <c r="G27" s="28">
        <f t="shared" si="9"/>
        <v>108790.67</v>
      </c>
      <c r="H27" s="28"/>
      <c r="I27" s="28"/>
      <c r="J27" s="28">
        <f>SUM(J15:J26)</f>
        <v>2039.83</v>
      </c>
      <c r="K27" s="28">
        <f>SUM(K15:K26)</f>
        <v>2039.83</v>
      </c>
      <c r="L27" s="28"/>
      <c r="M27" s="40"/>
    </row>
    <row r="28" s="1" customFormat="1" ht="30.75" customHeight="1" spans="1:13">
      <c r="A28" s="26">
        <v>1</v>
      </c>
      <c r="B28" s="21" t="s">
        <v>48</v>
      </c>
      <c r="C28" s="21" t="s">
        <v>48</v>
      </c>
      <c r="D28" s="28"/>
      <c r="E28" s="28">
        <v>8026.51</v>
      </c>
      <c r="F28" s="28">
        <f t="shared" ref="F28:F45" si="10">ROUND(K28+I28+H28+G28+J28,2)</f>
        <v>4575.11</v>
      </c>
      <c r="G28" s="29"/>
      <c r="H28" s="29"/>
      <c r="I28" s="29"/>
      <c r="J28" s="29">
        <f>ROUND(E28*38*0.015,2)</f>
        <v>4575.11</v>
      </c>
      <c r="K28" s="42"/>
      <c r="L28" s="38" t="s">
        <v>17</v>
      </c>
      <c r="M28" s="39">
        <v>1</v>
      </c>
    </row>
    <row r="29" s="1" customFormat="1" ht="30.75" customHeight="1" spans="1:13">
      <c r="A29" s="26">
        <v>2</v>
      </c>
      <c r="B29" s="21" t="s">
        <v>49</v>
      </c>
      <c r="C29" s="21" t="s">
        <v>50</v>
      </c>
      <c r="D29" s="31">
        <v>726.6</v>
      </c>
      <c r="E29" s="31">
        <v>726.6</v>
      </c>
      <c r="F29" s="28">
        <f t="shared" si="10"/>
        <v>22502.8</v>
      </c>
      <c r="G29" s="29">
        <f t="shared" ref="G29:G32" si="11">ROUND(D29*38*0.8,2)</f>
        <v>22088.64</v>
      </c>
      <c r="H29" s="29"/>
      <c r="I29" s="29"/>
      <c r="J29" s="29"/>
      <c r="K29" s="37">
        <f t="shared" si="8"/>
        <v>414.16</v>
      </c>
      <c r="L29" s="38" t="s">
        <v>17</v>
      </c>
      <c r="M29" s="39">
        <v>1</v>
      </c>
    </row>
    <row r="30" s="1" customFormat="1" ht="30.75" customHeight="1" spans="1:13">
      <c r="A30" s="26">
        <v>3</v>
      </c>
      <c r="B30" s="21" t="s">
        <v>51</v>
      </c>
      <c r="C30" s="21" t="s">
        <v>52</v>
      </c>
      <c r="D30" s="31">
        <v>161.93</v>
      </c>
      <c r="E30" s="31">
        <v>161.93</v>
      </c>
      <c r="F30" s="28">
        <f t="shared" si="10"/>
        <v>5014.97</v>
      </c>
      <c r="G30" s="29">
        <f t="shared" si="11"/>
        <v>4922.67</v>
      </c>
      <c r="H30" s="29"/>
      <c r="I30" s="29"/>
      <c r="J30" s="29"/>
      <c r="K30" s="37">
        <f t="shared" si="8"/>
        <v>92.3</v>
      </c>
      <c r="L30" s="38" t="s">
        <v>17</v>
      </c>
      <c r="M30" s="39">
        <v>1</v>
      </c>
    </row>
    <row r="31" s="1" customFormat="1" ht="30.75" customHeight="1" spans="1:13">
      <c r="A31" s="26">
        <v>4</v>
      </c>
      <c r="B31" s="21" t="s">
        <v>53</v>
      </c>
      <c r="C31" s="21" t="s">
        <v>54</v>
      </c>
      <c r="D31" s="31">
        <v>274.15</v>
      </c>
      <c r="E31" s="27">
        <v>1728.14</v>
      </c>
      <c r="F31" s="28">
        <f t="shared" si="10"/>
        <v>9319.2</v>
      </c>
      <c r="G31" s="29">
        <f t="shared" si="11"/>
        <v>8334.16</v>
      </c>
      <c r="H31" s="29"/>
      <c r="I31" s="29"/>
      <c r="J31" s="29"/>
      <c r="K31" s="37">
        <f t="shared" si="8"/>
        <v>985.04</v>
      </c>
      <c r="L31" s="38" t="s">
        <v>17</v>
      </c>
      <c r="M31" s="39">
        <v>1</v>
      </c>
    </row>
    <row r="32" s="1" customFormat="1" ht="30.75" customHeight="1" spans="1:13">
      <c r="A32" s="26">
        <v>5</v>
      </c>
      <c r="B32" s="21" t="s">
        <v>53</v>
      </c>
      <c r="C32" s="21" t="s">
        <v>55</v>
      </c>
      <c r="D32" s="31">
        <v>1453.99</v>
      </c>
      <c r="E32" s="27"/>
      <c r="F32" s="28">
        <f t="shared" si="10"/>
        <v>44201.3</v>
      </c>
      <c r="G32" s="29">
        <f t="shared" si="11"/>
        <v>44201.3</v>
      </c>
      <c r="H32" s="29"/>
      <c r="I32" s="29"/>
      <c r="J32" s="29"/>
      <c r="K32" s="37"/>
      <c r="L32" s="38" t="s">
        <v>56</v>
      </c>
      <c r="M32" s="39"/>
    </row>
    <row r="33" s="1" customFormat="1" ht="30.75" customHeight="1" spans="1:13">
      <c r="A33" s="26">
        <v>6</v>
      </c>
      <c r="B33" s="21" t="s">
        <v>57</v>
      </c>
      <c r="C33" s="21" t="s">
        <v>58</v>
      </c>
      <c r="D33" s="27"/>
      <c r="E33" s="27">
        <v>437.32</v>
      </c>
      <c r="F33" s="28">
        <f t="shared" si="10"/>
        <v>249.27</v>
      </c>
      <c r="G33" s="29"/>
      <c r="H33" s="29"/>
      <c r="I33" s="29"/>
      <c r="J33" s="29"/>
      <c r="K33" s="37">
        <f t="shared" ref="K33:K38" si="12">ROUND(E33*38*0.015,2)</f>
        <v>249.27</v>
      </c>
      <c r="L33" s="38" t="s">
        <v>17</v>
      </c>
      <c r="M33" s="39">
        <v>1</v>
      </c>
    </row>
    <row r="34" s="1" customFormat="1" ht="30.75" customHeight="1" spans="1:13">
      <c r="A34" s="26">
        <v>7</v>
      </c>
      <c r="B34" s="21" t="s">
        <v>57</v>
      </c>
      <c r="C34" s="21" t="s">
        <v>59</v>
      </c>
      <c r="D34" s="31">
        <v>437.32</v>
      </c>
      <c r="E34" s="27"/>
      <c r="F34" s="28">
        <f t="shared" si="10"/>
        <v>13294.53</v>
      </c>
      <c r="G34" s="29">
        <f t="shared" ref="G34:G43" si="13">ROUND(D34*38*0.8,2)</f>
        <v>13294.53</v>
      </c>
      <c r="H34" s="29"/>
      <c r="I34" s="29"/>
      <c r="J34" s="29"/>
      <c r="K34" s="37"/>
      <c r="L34" s="38" t="s">
        <v>56</v>
      </c>
      <c r="M34" s="39"/>
    </row>
    <row r="35" s="1" customFormat="1" ht="30.75" customHeight="1" spans="1:13">
      <c r="A35" s="26">
        <v>8</v>
      </c>
      <c r="B35" s="21" t="s">
        <v>60</v>
      </c>
      <c r="C35" s="21" t="s">
        <v>61</v>
      </c>
      <c r="D35" s="27"/>
      <c r="E35" s="27">
        <v>580.15</v>
      </c>
      <c r="F35" s="28">
        <f t="shared" si="10"/>
        <v>330.69</v>
      </c>
      <c r="G35" s="29"/>
      <c r="H35" s="29"/>
      <c r="I35" s="29"/>
      <c r="J35" s="29"/>
      <c r="K35" s="37">
        <f t="shared" si="12"/>
        <v>330.69</v>
      </c>
      <c r="L35" s="38" t="s">
        <v>17</v>
      </c>
      <c r="M35" s="39">
        <v>1</v>
      </c>
    </row>
    <row r="36" s="1" customFormat="1" ht="30.75" customHeight="1" spans="1:13">
      <c r="A36" s="26">
        <v>9</v>
      </c>
      <c r="B36" s="21" t="s">
        <v>60</v>
      </c>
      <c r="C36" s="21" t="s">
        <v>62</v>
      </c>
      <c r="D36" s="27">
        <v>212.44</v>
      </c>
      <c r="E36" s="27"/>
      <c r="F36" s="28">
        <f t="shared" si="10"/>
        <v>6458.18</v>
      </c>
      <c r="G36" s="29">
        <f t="shared" si="13"/>
        <v>6458.18</v>
      </c>
      <c r="H36" s="29"/>
      <c r="I36" s="29"/>
      <c r="J36" s="29"/>
      <c r="K36" s="37"/>
      <c r="L36" s="38" t="s">
        <v>17</v>
      </c>
      <c r="M36" s="39">
        <v>1</v>
      </c>
    </row>
    <row r="37" s="1" customFormat="1" ht="30.75" customHeight="1" spans="1:13">
      <c r="A37" s="26">
        <v>10</v>
      </c>
      <c r="B37" s="21" t="s">
        <v>60</v>
      </c>
      <c r="C37" s="21" t="s">
        <v>63</v>
      </c>
      <c r="D37" s="27">
        <v>367.71</v>
      </c>
      <c r="E37" s="27"/>
      <c r="F37" s="28">
        <f t="shared" si="10"/>
        <v>11178.38</v>
      </c>
      <c r="G37" s="29">
        <f t="shared" si="13"/>
        <v>11178.38</v>
      </c>
      <c r="H37" s="29"/>
      <c r="I37" s="29"/>
      <c r="J37" s="29"/>
      <c r="K37" s="37"/>
      <c r="L37" s="38" t="s">
        <v>17</v>
      </c>
      <c r="M37" s="39">
        <v>1</v>
      </c>
    </row>
    <row r="38" s="1" customFormat="1" ht="30.75" customHeight="1" spans="1:13">
      <c r="A38" s="26">
        <v>11</v>
      </c>
      <c r="B38" s="21" t="s">
        <v>64</v>
      </c>
      <c r="C38" s="21" t="s">
        <v>65</v>
      </c>
      <c r="D38" s="31">
        <v>600</v>
      </c>
      <c r="E38" s="27">
        <v>3651.12</v>
      </c>
      <c r="F38" s="28">
        <f t="shared" si="10"/>
        <v>20321.14</v>
      </c>
      <c r="G38" s="29">
        <f t="shared" si="13"/>
        <v>18240</v>
      </c>
      <c r="H38" s="29"/>
      <c r="I38" s="29"/>
      <c r="J38" s="29"/>
      <c r="K38" s="37">
        <f t="shared" si="12"/>
        <v>2081.14</v>
      </c>
      <c r="L38" s="38" t="s">
        <v>17</v>
      </c>
      <c r="M38" s="39">
        <v>1</v>
      </c>
    </row>
    <row r="39" s="1" customFormat="1" ht="30.75" customHeight="1" spans="1:13">
      <c r="A39" s="26">
        <v>12</v>
      </c>
      <c r="B39" s="21" t="s">
        <v>64</v>
      </c>
      <c r="C39" s="22" t="s">
        <v>66</v>
      </c>
      <c r="D39" s="27">
        <v>321</v>
      </c>
      <c r="E39" s="27"/>
      <c r="F39" s="28">
        <f t="shared" si="10"/>
        <v>9758.4</v>
      </c>
      <c r="G39" s="29">
        <f t="shared" si="13"/>
        <v>9758.4</v>
      </c>
      <c r="H39" s="29"/>
      <c r="I39" s="29"/>
      <c r="J39" s="29"/>
      <c r="K39" s="37"/>
      <c r="L39" s="38" t="s">
        <v>17</v>
      </c>
      <c r="M39" s="39">
        <v>1</v>
      </c>
    </row>
    <row r="40" s="1" customFormat="1" ht="30.75" customHeight="1" spans="1:13">
      <c r="A40" s="26">
        <v>13</v>
      </c>
      <c r="B40" s="21" t="s">
        <v>64</v>
      </c>
      <c r="C40" s="22" t="s">
        <v>67</v>
      </c>
      <c r="D40" s="27">
        <v>221</v>
      </c>
      <c r="E40" s="27"/>
      <c r="F40" s="28">
        <f t="shared" si="10"/>
        <v>6718.4</v>
      </c>
      <c r="G40" s="29">
        <f t="shared" si="13"/>
        <v>6718.4</v>
      </c>
      <c r="H40" s="29"/>
      <c r="I40" s="29"/>
      <c r="J40" s="29"/>
      <c r="K40" s="37"/>
      <c r="L40" s="38" t="s">
        <v>56</v>
      </c>
      <c r="M40" s="39"/>
    </row>
    <row r="41" s="1" customFormat="1" ht="30.75" customHeight="1" spans="1:13">
      <c r="A41" s="26">
        <v>14</v>
      </c>
      <c r="B41" s="21" t="s">
        <v>64</v>
      </c>
      <c r="C41" s="22" t="s">
        <v>68</v>
      </c>
      <c r="D41" s="27">
        <v>240</v>
      </c>
      <c r="E41" s="27"/>
      <c r="F41" s="28">
        <f t="shared" si="10"/>
        <v>7296</v>
      </c>
      <c r="G41" s="29">
        <f t="shared" si="13"/>
        <v>7296</v>
      </c>
      <c r="H41" s="29"/>
      <c r="I41" s="29"/>
      <c r="J41" s="29"/>
      <c r="K41" s="37"/>
      <c r="L41" s="38" t="s">
        <v>56</v>
      </c>
      <c r="M41" s="39"/>
    </row>
    <row r="42" s="1" customFormat="1" ht="30.75" customHeight="1" spans="1:13">
      <c r="A42" s="26">
        <v>15</v>
      </c>
      <c r="B42" s="21" t="s">
        <v>64</v>
      </c>
      <c r="C42" s="22" t="s">
        <v>69</v>
      </c>
      <c r="D42" s="27">
        <v>252.52</v>
      </c>
      <c r="E42" s="27"/>
      <c r="F42" s="28">
        <f t="shared" si="10"/>
        <v>7676.61</v>
      </c>
      <c r="G42" s="29">
        <f t="shared" si="13"/>
        <v>7676.61</v>
      </c>
      <c r="H42" s="29"/>
      <c r="I42" s="29"/>
      <c r="J42" s="29"/>
      <c r="K42" s="37"/>
      <c r="L42" s="38" t="s">
        <v>56</v>
      </c>
      <c r="M42" s="39"/>
    </row>
    <row r="43" s="1" customFormat="1" ht="30.75" customHeight="1" spans="1:13">
      <c r="A43" s="26">
        <v>16</v>
      </c>
      <c r="B43" s="21" t="s">
        <v>70</v>
      </c>
      <c r="C43" s="21" t="s">
        <v>71</v>
      </c>
      <c r="D43" s="27">
        <v>80.6</v>
      </c>
      <c r="E43" s="27">
        <v>80.6</v>
      </c>
      <c r="F43" s="28">
        <f t="shared" si="10"/>
        <v>2496.18</v>
      </c>
      <c r="G43" s="29">
        <f t="shared" si="13"/>
        <v>2450.24</v>
      </c>
      <c r="H43" s="29"/>
      <c r="I43" s="29"/>
      <c r="J43" s="29"/>
      <c r="K43" s="37">
        <f t="shared" ref="K43:K48" si="14">ROUND(E43*38*0.015,2)</f>
        <v>45.94</v>
      </c>
      <c r="L43" s="38" t="s">
        <v>17</v>
      </c>
      <c r="M43" s="39">
        <v>1</v>
      </c>
    </row>
    <row r="44" s="1" customFormat="1" ht="30.75" customHeight="1" spans="1:13">
      <c r="A44" s="26">
        <v>17</v>
      </c>
      <c r="B44" s="21" t="s">
        <v>72</v>
      </c>
      <c r="C44" s="21" t="s">
        <v>73</v>
      </c>
      <c r="D44" s="27"/>
      <c r="E44" s="31">
        <v>660.65</v>
      </c>
      <c r="F44" s="28">
        <f t="shared" si="10"/>
        <v>376.57</v>
      </c>
      <c r="G44" s="29"/>
      <c r="H44" s="29"/>
      <c r="I44" s="29"/>
      <c r="J44" s="29"/>
      <c r="K44" s="37">
        <f t="shared" si="14"/>
        <v>376.57</v>
      </c>
      <c r="L44" s="38" t="s">
        <v>17</v>
      </c>
      <c r="M44" s="39">
        <v>1</v>
      </c>
    </row>
    <row r="45" s="1" customFormat="1" ht="30.75" customHeight="1" spans="1:13">
      <c r="A45" s="26">
        <v>18</v>
      </c>
      <c r="B45" s="21" t="s">
        <v>72</v>
      </c>
      <c r="C45" s="30" t="s">
        <v>74</v>
      </c>
      <c r="D45" s="31">
        <v>660.65</v>
      </c>
      <c r="E45" s="27"/>
      <c r="F45" s="28">
        <f t="shared" si="10"/>
        <v>20083.76</v>
      </c>
      <c r="G45" s="29">
        <f t="shared" ref="G45:G50" si="15">ROUND(D45*38*0.8,2)</f>
        <v>20083.76</v>
      </c>
      <c r="H45" s="29"/>
      <c r="I45" s="29"/>
      <c r="J45" s="29"/>
      <c r="K45" s="37"/>
      <c r="L45" s="38" t="s">
        <v>56</v>
      </c>
      <c r="M45" s="39"/>
    </row>
    <row r="46" s="2" customFormat="1" ht="30.75" customHeight="1" spans="1:13">
      <c r="A46" s="26"/>
      <c r="B46" s="21" t="s">
        <v>75</v>
      </c>
      <c r="C46" s="22"/>
      <c r="D46" s="28">
        <f t="shared" ref="D46:G46" si="16">SUM(D28:D45)</f>
        <v>6009.91</v>
      </c>
      <c r="E46" s="28">
        <v>8026.51</v>
      </c>
      <c r="F46" s="28">
        <f t="shared" si="16"/>
        <v>191851.49</v>
      </c>
      <c r="G46" s="28">
        <f t="shared" si="16"/>
        <v>182701.27</v>
      </c>
      <c r="H46" s="28"/>
      <c r="I46" s="28"/>
      <c r="J46" s="28">
        <f>SUM(J28:J45)</f>
        <v>4575.11</v>
      </c>
      <c r="K46" s="28">
        <f>SUM(K28:K45)</f>
        <v>4575.11</v>
      </c>
      <c r="L46" s="28"/>
      <c r="M46" s="40"/>
    </row>
    <row r="47" s="1" customFormat="1" ht="30.75" customHeight="1" spans="1:13">
      <c r="A47" s="26">
        <v>1</v>
      </c>
      <c r="B47" s="21" t="s">
        <v>76</v>
      </c>
      <c r="C47" s="22" t="s">
        <v>76</v>
      </c>
      <c r="D47" s="27"/>
      <c r="E47" s="28">
        <v>9179.23</v>
      </c>
      <c r="F47" s="28">
        <f t="shared" ref="F47:F63" si="17">ROUND(K47+I47+H47+G47+J47,2)</f>
        <v>5232.16</v>
      </c>
      <c r="G47" s="29"/>
      <c r="H47" s="29"/>
      <c r="I47" s="29"/>
      <c r="J47" s="29">
        <f>ROUND(E47*38*0.015,2)</f>
        <v>5232.16</v>
      </c>
      <c r="K47" s="37"/>
      <c r="L47" s="38" t="s">
        <v>17</v>
      </c>
      <c r="M47" s="39">
        <v>1</v>
      </c>
    </row>
    <row r="48" s="1" customFormat="1" ht="30.75" customHeight="1" spans="1:13">
      <c r="A48" s="26">
        <v>2</v>
      </c>
      <c r="B48" s="21" t="s">
        <v>77</v>
      </c>
      <c r="C48" s="22" t="s">
        <v>78</v>
      </c>
      <c r="D48" s="32"/>
      <c r="E48" s="27">
        <v>969.94</v>
      </c>
      <c r="F48" s="28">
        <f t="shared" si="17"/>
        <v>552.87</v>
      </c>
      <c r="G48" s="29"/>
      <c r="H48" s="29"/>
      <c r="I48" s="29"/>
      <c r="J48" s="29"/>
      <c r="K48" s="37">
        <f t="shared" si="14"/>
        <v>552.87</v>
      </c>
      <c r="L48" s="38" t="s">
        <v>17</v>
      </c>
      <c r="M48" s="39">
        <v>1</v>
      </c>
    </row>
    <row r="49" s="1" customFormat="1" ht="30.75" customHeight="1" spans="1:13">
      <c r="A49" s="26">
        <v>3</v>
      </c>
      <c r="B49" s="21" t="s">
        <v>77</v>
      </c>
      <c r="C49" s="22" t="s">
        <v>79</v>
      </c>
      <c r="D49" s="31">
        <v>376.78</v>
      </c>
      <c r="E49" s="27"/>
      <c r="F49" s="28">
        <f t="shared" si="17"/>
        <v>11454.11</v>
      </c>
      <c r="G49" s="29">
        <f t="shared" si="15"/>
        <v>11454.11</v>
      </c>
      <c r="H49" s="29"/>
      <c r="I49" s="29"/>
      <c r="J49" s="29"/>
      <c r="K49" s="37"/>
      <c r="L49" s="38" t="s">
        <v>17</v>
      </c>
      <c r="M49" s="39">
        <v>1</v>
      </c>
    </row>
    <row r="50" s="1" customFormat="1" ht="30.75" customHeight="1" spans="1:13">
      <c r="A50" s="26">
        <v>4</v>
      </c>
      <c r="B50" s="21" t="s">
        <v>77</v>
      </c>
      <c r="C50" s="22" t="s">
        <v>80</v>
      </c>
      <c r="D50" s="31">
        <v>593.16</v>
      </c>
      <c r="E50" s="27"/>
      <c r="F50" s="28">
        <f t="shared" si="17"/>
        <v>18032.06</v>
      </c>
      <c r="G50" s="29">
        <f t="shared" si="15"/>
        <v>18032.06</v>
      </c>
      <c r="H50" s="29"/>
      <c r="I50" s="29"/>
      <c r="J50" s="29"/>
      <c r="K50" s="37"/>
      <c r="L50" s="38" t="s">
        <v>17</v>
      </c>
      <c r="M50" s="39">
        <v>1</v>
      </c>
    </row>
    <row r="51" s="1" customFormat="1" ht="30.75" customHeight="1" spans="1:13">
      <c r="A51" s="26">
        <v>5</v>
      </c>
      <c r="B51" s="21" t="s">
        <v>81</v>
      </c>
      <c r="C51" s="22" t="s">
        <v>82</v>
      </c>
      <c r="D51" s="31">
        <v>458.08</v>
      </c>
      <c r="E51" s="27">
        <v>3771.03</v>
      </c>
      <c r="F51" s="28">
        <f t="shared" si="17"/>
        <v>16075.15</v>
      </c>
      <c r="G51" s="29">
        <f>ROUND(D51*38*0.8,2)+0.03</f>
        <v>13925.66</v>
      </c>
      <c r="H51" s="29"/>
      <c r="I51" s="29"/>
      <c r="J51" s="29"/>
      <c r="K51" s="37">
        <f>ROUND(E51*38*0.015,2)</f>
        <v>2149.49</v>
      </c>
      <c r="L51" s="38" t="s">
        <v>17</v>
      </c>
      <c r="M51" s="39">
        <v>1</v>
      </c>
    </row>
    <row r="52" s="1" customFormat="1" ht="30.75" customHeight="1" spans="1:13">
      <c r="A52" s="26">
        <v>6</v>
      </c>
      <c r="B52" s="21" t="s">
        <v>81</v>
      </c>
      <c r="C52" s="33" t="s">
        <v>83</v>
      </c>
      <c r="D52" s="31">
        <v>1486.36</v>
      </c>
      <c r="E52" s="27"/>
      <c r="F52" s="28">
        <f t="shared" si="17"/>
        <v>45185.34</v>
      </c>
      <c r="G52" s="29">
        <f t="shared" ref="G52:G55" si="18">ROUND(D52*38*0.8,2)</f>
        <v>45185.34</v>
      </c>
      <c r="H52" s="29"/>
      <c r="I52" s="29"/>
      <c r="J52" s="29"/>
      <c r="K52" s="37"/>
      <c r="L52" s="38" t="s">
        <v>17</v>
      </c>
      <c r="M52" s="39">
        <v>1</v>
      </c>
    </row>
    <row r="53" s="1" customFormat="1" ht="30.75" customHeight="1" spans="1:13">
      <c r="A53" s="26">
        <v>7</v>
      </c>
      <c r="B53" s="21" t="s">
        <v>81</v>
      </c>
      <c r="C53" s="22" t="s">
        <v>84</v>
      </c>
      <c r="D53" s="31">
        <v>263.08</v>
      </c>
      <c r="E53" s="27"/>
      <c r="F53" s="28">
        <f t="shared" si="17"/>
        <v>7997.63</v>
      </c>
      <c r="G53" s="29">
        <f t="shared" si="18"/>
        <v>7997.63</v>
      </c>
      <c r="H53" s="29"/>
      <c r="I53" s="29"/>
      <c r="J53" s="29"/>
      <c r="K53" s="37"/>
      <c r="L53" s="38" t="s">
        <v>17</v>
      </c>
      <c r="M53" s="39">
        <v>1</v>
      </c>
    </row>
    <row r="54" s="1" customFormat="1" ht="30.75" customHeight="1" spans="1:13">
      <c r="A54" s="26">
        <v>8</v>
      </c>
      <c r="B54" s="21" t="s">
        <v>81</v>
      </c>
      <c r="C54" s="33" t="s">
        <v>85</v>
      </c>
      <c r="D54" s="31">
        <v>1164.6</v>
      </c>
      <c r="E54" s="27"/>
      <c r="F54" s="28">
        <f t="shared" si="17"/>
        <v>35403.84</v>
      </c>
      <c r="G54" s="29">
        <f t="shared" si="18"/>
        <v>35403.84</v>
      </c>
      <c r="H54" s="29"/>
      <c r="I54" s="29"/>
      <c r="J54" s="29"/>
      <c r="K54" s="37"/>
      <c r="L54" s="38" t="s">
        <v>17</v>
      </c>
      <c r="M54" s="39">
        <v>1</v>
      </c>
    </row>
    <row r="55" s="1" customFormat="1" ht="30.75" customHeight="1" spans="1:13">
      <c r="A55" s="26">
        <v>9</v>
      </c>
      <c r="B55" s="21" t="s">
        <v>81</v>
      </c>
      <c r="C55" s="22" t="s">
        <v>86</v>
      </c>
      <c r="D55" s="31">
        <v>398.91</v>
      </c>
      <c r="E55" s="27"/>
      <c r="F55" s="28">
        <f t="shared" si="17"/>
        <v>12126.86</v>
      </c>
      <c r="G55" s="29">
        <f t="shared" si="18"/>
        <v>12126.86</v>
      </c>
      <c r="H55" s="29"/>
      <c r="I55" s="29"/>
      <c r="J55" s="29"/>
      <c r="K55" s="37"/>
      <c r="L55" s="38" t="s">
        <v>17</v>
      </c>
      <c r="M55" s="39">
        <v>1</v>
      </c>
    </row>
    <row r="56" s="1" customFormat="1" ht="30.75" customHeight="1" spans="1:13">
      <c r="A56" s="26">
        <v>10</v>
      </c>
      <c r="B56" s="21" t="s">
        <v>87</v>
      </c>
      <c r="C56" s="22" t="s">
        <v>88</v>
      </c>
      <c r="D56" s="27"/>
      <c r="E56" s="31">
        <v>180.49</v>
      </c>
      <c r="F56" s="28">
        <f t="shared" si="17"/>
        <v>102.88</v>
      </c>
      <c r="G56" s="29"/>
      <c r="H56" s="29"/>
      <c r="I56" s="29"/>
      <c r="J56" s="29"/>
      <c r="K56" s="37">
        <f>ROUND(E56*38*0.015,2)</f>
        <v>102.88</v>
      </c>
      <c r="L56" s="38" t="s">
        <v>17</v>
      </c>
      <c r="M56" s="39">
        <v>1</v>
      </c>
    </row>
    <row r="57" s="1" customFormat="1" ht="30.75" customHeight="1" spans="1:13">
      <c r="A57" s="26">
        <v>11</v>
      </c>
      <c r="B57" s="21" t="s">
        <v>87</v>
      </c>
      <c r="C57" s="22" t="s">
        <v>89</v>
      </c>
      <c r="D57" s="31">
        <v>180.49</v>
      </c>
      <c r="E57" s="27"/>
      <c r="F57" s="28">
        <f t="shared" si="17"/>
        <v>5486.9</v>
      </c>
      <c r="G57" s="29">
        <f t="shared" ref="G57:G61" si="19">ROUND(D57*38*0.8,2)</f>
        <v>5486.9</v>
      </c>
      <c r="H57" s="29"/>
      <c r="I57" s="29"/>
      <c r="J57" s="29"/>
      <c r="K57" s="37"/>
      <c r="L57" s="38" t="s">
        <v>17</v>
      </c>
      <c r="M57" s="39">
        <v>1</v>
      </c>
    </row>
    <row r="58" s="1" customFormat="1" ht="30.75" customHeight="1" spans="1:13">
      <c r="A58" s="26">
        <v>12</v>
      </c>
      <c r="B58" s="21" t="s">
        <v>90</v>
      </c>
      <c r="C58" s="22" t="s">
        <v>91</v>
      </c>
      <c r="D58" s="27"/>
      <c r="E58" s="27">
        <v>3233.64</v>
      </c>
      <c r="F58" s="28">
        <f t="shared" si="17"/>
        <v>1843.17</v>
      </c>
      <c r="G58" s="29"/>
      <c r="H58" s="29"/>
      <c r="I58" s="29"/>
      <c r="J58" s="29"/>
      <c r="K58" s="37">
        <f>ROUND(E58*38*0.015,2)</f>
        <v>1843.17</v>
      </c>
      <c r="L58" s="38" t="s">
        <v>17</v>
      </c>
      <c r="M58" s="39">
        <v>1</v>
      </c>
    </row>
    <row r="59" s="1" customFormat="1" ht="30.75" customHeight="1" spans="1:13">
      <c r="A59" s="26">
        <v>13</v>
      </c>
      <c r="B59" s="21" t="s">
        <v>90</v>
      </c>
      <c r="C59" s="22" t="s">
        <v>92</v>
      </c>
      <c r="D59" s="31">
        <v>140.16</v>
      </c>
      <c r="E59" s="27"/>
      <c r="F59" s="28">
        <f t="shared" si="17"/>
        <v>4260.86</v>
      </c>
      <c r="G59" s="29">
        <f t="shared" si="19"/>
        <v>4260.86</v>
      </c>
      <c r="H59" s="29"/>
      <c r="I59" s="29"/>
      <c r="J59" s="29"/>
      <c r="K59" s="37"/>
      <c r="L59" s="38" t="s">
        <v>17</v>
      </c>
      <c r="M59" s="39">
        <v>1</v>
      </c>
    </row>
    <row r="60" s="1" customFormat="1" ht="30.75" customHeight="1" spans="1:13">
      <c r="A60" s="26">
        <v>14</v>
      </c>
      <c r="B60" s="21" t="s">
        <v>90</v>
      </c>
      <c r="C60" s="30" t="s">
        <v>93</v>
      </c>
      <c r="D60" s="31">
        <v>1643.76</v>
      </c>
      <c r="E60" s="27"/>
      <c r="F60" s="28">
        <f t="shared" si="17"/>
        <v>49970.3</v>
      </c>
      <c r="G60" s="29">
        <f t="shared" si="19"/>
        <v>49970.3</v>
      </c>
      <c r="H60" s="29"/>
      <c r="I60" s="29"/>
      <c r="J60" s="29"/>
      <c r="K60" s="37"/>
      <c r="L60" s="38" t="s">
        <v>56</v>
      </c>
      <c r="M60" s="39"/>
    </row>
    <row r="61" s="1" customFormat="1" ht="30.75" customHeight="1" spans="1:13">
      <c r="A61" s="26">
        <v>15</v>
      </c>
      <c r="B61" s="21" t="s">
        <v>90</v>
      </c>
      <c r="C61" s="30" t="s">
        <v>94</v>
      </c>
      <c r="D61" s="31">
        <v>1449.72</v>
      </c>
      <c r="E61" s="27"/>
      <c r="F61" s="28">
        <f t="shared" si="17"/>
        <v>44071.49</v>
      </c>
      <c r="G61" s="29">
        <f t="shared" si="19"/>
        <v>44071.49</v>
      </c>
      <c r="H61" s="29"/>
      <c r="I61" s="29"/>
      <c r="J61" s="29"/>
      <c r="K61" s="37"/>
      <c r="L61" s="38" t="s">
        <v>56</v>
      </c>
      <c r="M61" s="39"/>
    </row>
    <row r="62" s="1" customFormat="1" ht="30.75" customHeight="1" spans="1:13">
      <c r="A62" s="26">
        <v>16</v>
      </c>
      <c r="B62" s="21" t="s">
        <v>95</v>
      </c>
      <c r="C62" s="22" t="s">
        <v>96</v>
      </c>
      <c r="D62" s="27"/>
      <c r="E62" s="31">
        <v>1024.13</v>
      </c>
      <c r="F62" s="28">
        <f t="shared" si="17"/>
        <v>583.75</v>
      </c>
      <c r="G62" s="29"/>
      <c r="H62" s="29"/>
      <c r="I62" s="29"/>
      <c r="J62" s="29"/>
      <c r="K62" s="37">
        <f>ROUND(E62*38*0.015,2)</f>
        <v>583.75</v>
      </c>
      <c r="L62" s="38" t="s">
        <v>17</v>
      </c>
      <c r="M62" s="39">
        <v>1</v>
      </c>
    </row>
    <row r="63" s="1" customFormat="1" ht="30.75" customHeight="1" spans="1:13">
      <c r="A63" s="26">
        <v>17</v>
      </c>
      <c r="B63" s="21" t="s">
        <v>95</v>
      </c>
      <c r="C63" s="22" t="s">
        <v>97</v>
      </c>
      <c r="D63" s="31">
        <v>1024.13</v>
      </c>
      <c r="E63" s="27"/>
      <c r="F63" s="28">
        <f t="shared" si="17"/>
        <v>31133.55</v>
      </c>
      <c r="G63" s="29">
        <f t="shared" ref="G63:G70" si="20">ROUND(D63*38*0.8,2)</f>
        <v>31133.55</v>
      </c>
      <c r="H63" s="29"/>
      <c r="I63" s="29"/>
      <c r="J63" s="29"/>
      <c r="K63" s="37"/>
      <c r="L63" s="38" t="s">
        <v>56</v>
      </c>
      <c r="M63" s="39"/>
    </row>
    <row r="64" s="2" customFormat="1" ht="30.75" customHeight="1" spans="1:13">
      <c r="A64" s="26"/>
      <c r="B64" s="21" t="s">
        <v>98</v>
      </c>
      <c r="C64" s="22"/>
      <c r="D64" s="28">
        <f t="shared" ref="D64:G64" si="21">SUM(D47:D63)</f>
        <v>9179.23</v>
      </c>
      <c r="E64" s="28">
        <v>9179.23</v>
      </c>
      <c r="F64" s="28">
        <f t="shared" si="21"/>
        <v>289512.92</v>
      </c>
      <c r="G64" s="28">
        <f t="shared" si="21"/>
        <v>279048.6</v>
      </c>
      <c r="H64" s="28"/>
      <c r="I64" s="28"/>
      <c r="J64" s="28">
        <f>SUM(J47:J63)</f>
        <v>5232.16</v>
      </c>
      <c r="K64" s="28">
        <f>SUM(K47:K63)</f>
        <v>5232.16</v>
      </c>
      <c r="L64" s="28"/>
      <c r="M64" s="40"/>
    </row>
    <row r="65" s="1" customFormat="1" ht="30.75" customHeight="1" spans="1:13">
      <c r="A65" s="26">
        <v>1</v>
      </c>
      <c r="B65" s="21" t="s">
        <v>99</v>
      </c>
      <c r="C65" s="22" t="s">
        <v>99</v>
      </c>
      <c r="D65" s="31">
        <v>237.97</v>
      </c>
      <c r="E65" s="27">
        <v>2339.42</v>
      </c>
      <c r="F65" s="28">
        <f t="shared" ref="F65:F88" si="22">ROUND(K65+I65+H65+G65+J65,2)</f>
        <v>8703.42</v>
      </c>
      <c r="G65" s="29">
        <f>ROUND(D65*38*0.8,2)+0.01</f>
        <v>7234.3</v>
      </c>
      <c r="H65" s="29"/>
      <c r="I65" s="29"/>
      <c r="J65" s="29">
        <f>ROUND(E65*38*0.015,2)+0.01</f>
        <v>1333.48</v>
      </c>
      <c r="K65" s="37">
        <f>ROUND(D65*38*0.015,2)</f>
        <v>135.64</v>
      </c>
      <c r="L65" s="38" t="s">
        <v>17</v>
      </c>
      <c r="M65" s="39">
        <v>1</v>
      </c>
    </row>
    <row r="66" s="1" customFormat="1" ht="30.75" customHeight="1" spans="1:13">
      <c r="A66" s="26">
        <v>2</v>
      </c>
      <c r="B66" s="21" t="s">
        <v>100</v>
      </c>
      <c r="C66" s="22" t="s">
        <v>101</v>
      </c>
      <c r="D66" s="27"/>
      <c r="E66" s="27">
        <v>798.75</v>
      </c>
      <c r="F66" s="28">
        <f t="shared" si="22"/>
        <v>455.29</v>
      </c>
      <c r="G66" s="29"/>
      <c r="H66" s="29"/>
      <c r="I66" s="29"/>
      <c r="J66" s="29"/>
      <c r="K66" s="37">
        <f>ROUND(E66*38*0.015,2)</f>
        <v>455.29</v>
      </c>
      <c r="L66" s="38" t="s">
        <v>17</v>
      </c>
      <c r="M66" s="39">
        <v>1</v>
      </c>
    </row>
    <row r="67" s="1" customFormat="1" ht="30.75" customHeight="1" spans="1:13">
      <c r="A67" s="26">
        <v>3</v>
      </c>
      <c r="B67" s="21" t="s">
        <v>100</v>
      </c>
      <c r="C67" s="22" t="s">
        <v>102</v>
      </c>
      <c r="D67" s="27">
        <v>617.21</v>
      </c>
      <c r="E67" s="27"/>
      <c r="F67" s="28">
        <f t="shared" si="22"/>
        <v>18763.18</v>
      </c>
      <c r="G67" s="29">
        <f t="shared" si="20"/>
        <v>18763.18</v>
      </c>
      <c r="H67" s="29"/>
      <c r="I67" s="29"/>
      <c r="J67" s="29"/>
      <c r="K67" s="37"/>
      <c r="L67" s="38" t="s">
        <v>17</v>
      </c>
      <c r="M67" s="39">
        <v>1</v>
      </c>
    </row>
    <row r="68" s="1" customFormat="1" ht="30.75" customHeight="1" spans="1:13">
      <c r="A68" s="26">
        <v>4</v>
      </c>
      <c r="B68" s="21" t="s">
        <v>100</v>
      </c>
      <c r="C68" s="22" t="s">
        <v>103</v>
      </c>
      <c r="D68" s="27">
        <v>69.72</v>
      </c>
      <c r="E68" s="27"/>
      <c r="F68" s="28">
        <f t="shared" si="22"/>
        <v>2119.49</v>
      </c>
      <c r="G68" s="29">
        <f t="shared" si="20"/>
        <v>2119.49</v>
      </c>
      <c r="H68" s="29"/>
      <c r="I68" s="29"/>
      <c r="J68" s="29"/>
      <c r="K68" s="37"/>
      <c r="L68" s="38" t="s">
        <v>17</v>
      </c>
      <c r="M68" s="39">
        <v>1</v>
      </c>
    </row>
    <row r="69" s="1" customFormat="1" ht="30.75" customHeight="1" spans="1:13">
      <c r="A69" s="26">
        <v>5</v>
      </c>
      <c r="B69" s="21" t="s">
        <v>100</v>
      </c>
      <c r="C69" s="22" t="s">
        <v>104</v>
      </c>
      <c r="D69" s="27">
        <v>68.44</v>
      </c>
      <c r="E69" s="27"/>
      <c r="F69" s="28">
        <f t="shared" si="22"/>
        <v>2080.58</v>
      </c>
      <c r="G69" s="29">
        <f t="shared" si="20"/>
        <v>2080.58</v>
      </c>
      <c r="H69" s="29"/>
      <c r="I69" s="29"/>
      <c r="J69" s="29"/>
      <c r="K69" s="37"/>
      <c r="L69" s="38" t="s">
        <v>17</v>
      </c>
      <c r="M69" s="39">
        <v>1</v>
      </c>
    </row>
    <row r="70" s="1" customFormat="1" ht="30.75" customHeight="1" spans="1:13">
      <c r="A70" s="26">
        <v>6</v>
      </c>
      <c r="B70" s="21" t="s">
        <v>100</v>
      </c>
      <c r="C70" s="22" t="s">
        <v>105</v>
      </c>
      <c r="D70" s="27">
        <v>43.38</v>
      </c>
      <c r="E70" s="27"/>
      <c r="F70" s="28">
        <f t="shared" si="22"/>
        <v>1318.75</v>
      </c>
      <c r="G70" s="29">
        <f t="shared" si="20"/>
        <v>1318.75</v>
      </c>
      <c r="H70" s="29"/>
      <c r="I70" s="29"/>
      <c r="J70" s="29"/>
      <c r="K70" s="37"/>
      <c r="L70" s="38" t="s">
        <v>17</v>
      </c>
      <c r="M70" s="39">
        <v>1</v>
      </c>
    </row>
    <row r="71" s="1" customFormat="1" ht="30.75" customHeight="1" spans="1:13">
      <c r="A71" s="26">
        <v>7</v>
      </c>
      <c r="B71" s="21" t="s">
        <v>106</v>
      </c>
      <c r="C71" s="22" t="s">
        <v>107</v>
      </c>
      <c r="D71" s="27"/>
      <c r="E71" s="27">
        <v>37.59</v>
      </c>
      <c r="F71" s="28">
        <f t="shared" si="22"/>
        <v>21.43</v>
      </c>
      <c r="G71" s="29"/>
      <c r="H71" s="29"/>
      <c r="I71" s="29"/>
      <c r="J71" s="29"/>
      <c r="K71" s="37">
        <f>ROUND(E71*38*0.015,2)</f>
        <v>21.43</v>
      </c>
      <c r="L71" s="38" t="s">
        <v>17</v>
      </c>
      <c r="M71" s="39">
        <v>1</v>
      </c>
    </row>
    <row r="72" s="1" customFormat="1" ht="30.75" customHeight="1" spans="1:13">
      <c r="A72" s="26">
        <v>8</v>
      </c>
      <c r="B72" s="21" t="s">
        <v>106</v>
      </c>
      <c r="C72" s="22" t="s">
        <v>108</v>
      </c>
      <c r="D72" s="27">
        <v>37.59</v>
      </c>
      <c r="E72" s="27"/>
      <c r="F72" s="28">
        <f t="shared" si="22"/>
        <v>1142.74</v>
      </c>
      <c r="G72" s="29">
        <f t="shared" ref="G72:G77" si="23">ROUND(D72*38*0.8,2)</f>
        <v>1142.74</v>
      </c>
      <c r="H72" s="29"/>
      <c r="I72" s="29"/>
      <c r="J72" s="29"/>
      <c r="K72" s="37"/>
      <c r="L72" s="38" t="s">
        <v>17</v>
      </c>
      <c r="M72" s="39">
        <v>1</v>
      </c>
    </row>
    <row r="73" s="1" customFormat="1" ht="30.75" customHeight="1" spans="1:13">
      <c r="A73" s="26">
        <v>9</v>
      </c>
      <c r="B73" s="21" t="s">
        <v>109</v>
      </c>
      <c r="C73" s="22" t="s">
        <v>110</v>
      </c>
      <c r="D73" s="27"/>
      <c r="E73" s="27">
        <v>261.43</v>
      </c>
      <c r="F73" s="28">
        <f t="shared" si="22"/>
        <v>149.02</v>
      </c>
      <c r="G73" s="29"/>
      <c r="H73" s="29"/>
      <c r="I73" s="29"/>
      <c r="J73" s="29"/>
      <c r="K73" s="37">
        <f>ROUND(E73*38*0.015,2)</f>
        <v>149.02</v>
      </c>
      <c r="L73" s="38" t="s">
        <v>17</v>
      </c>
      <c r="M73" s="39">
        <v>1</v>
      </c>
    </row>
    <row r="74" s="1" customFormat="1" ht="30.75" customHeight="1" spans="1:13">
      <c r="A74" s="26">
        <v>10</v>
      </c>
      <c r="B74" s="21" t="s">
        <v>109</v>
      </c>
      <c r="C74" s="22" t="s">
        <v>111</v>
      </c>
      <c r="D74" s="27">
        <v>26.69</v>
      </c>
      <c r="E74" s="27"/>
      <c r="F74" s="28">
        <f t="shared" si="22"/>
        <v>811.38</v>
      </c>
      <c r="G74" s="29">
        <f t="shared" si="23"/>
        <v>811.38</v>
      </c>
      <c r="H74" s="29"/>
      <c r="I74" s="29"/>
      <c r="J74" s="29"/>
      <c r="K74" s="37"/>
      <c r="L74" s="38" t="s">
        <v>17</v>
      </c>
      <c r="M74" s="39">
        <v>1</v>
      </c>
    </row>
    <row r="75" s="1" customFormat="1" ht="30.75" customHeight="1" spans="1:13">
      <c r="A75" s="26">
        <v>11</v>
      </c>
      <c r="B75" s="21" t="s">
        <v>109</v>
      </c>
      <c r="C75" s="22" t="s">
        <v>112</v>
      </c>
      <c r="D75" s="31">
        <v>85.95</v>
      </c>
      <c r="E75" s="27"/>
      <c r="F75" s="28">
        <f t="shared" si="22"/>
        <v>2612.88</v>
      </c>
      <c r="G75" s="29">
        <f t="shared" si="23"/>
        <v>2612.88</v>
      </c>
      <c r="H75" s="29"/>
      <c r="I75" s="29"/>
      <c r="J75" s="29"/>
      <c r="K75" s="37"/>
      <c r="L75" s="38" t="s">
        <v>17</v>
      </c>
      <c r="M75" s="39">
        <v>1</v>
      </c>
    </row>
    <row r="76" s="1" customFormat="1" ht="30.75" customHeight="1" spans="1:13">
      <c r="A76" s="26">
        <v>12</v>
      </c>
      <c r="B76" s="21" t="s">
        <v>109</v>
      </c>
      <c r="C76" s="22" t="s">
        <v>113</v>
      </c>
      <c r="D76" s="27">
        <v>38.36</v>
      </c>
      <c r="E76" s="27"/>
      <c r="F76" s="28">
        <f t="shared" si="22"/>
        <v>1166.14</v>
      </c>
      <c r="G76" s="29">
        <f t="shared" si="23"/>
        <v>1166.14</v>
      </c>
      <c r="H76" s="29"/>
      <c r="I76" s="29"/>
      <c r="J76" s="29"/>
      <c r="K76" s="37"/>
      <c r="L76" s="38" t="s">
        <v>17</v>
      </c>
      <c r="M76" s="39">
        <v>1</v>
      </c>
    </row>
    <row r="77" s="1" customFormat="1" ht="30.75" customHeight="1" spans="1:13">
      <c r="A77" s="26">
        <v>13</v>
      </c>
      <c r="B77" s="21" t="s">
        <v>109</v>
      </c>
      <c r="C77" s="22" t="s">
        <v>114</v>
      </c>
      <c r="D77" s="27">
        <v>110.43</v>
      </c>
      <c r="E77" s="27"/>
      <c r="F77" s="28">
        <f t="shared" si="22"/>
        <v>3357.07</v>
      </c>
      <c r="G77" s="29">
        <f t="shared" si="23"/>
        <v>3357.07</v>
      </c>
      <c r="H77" s="29"/>
      <c r="I77" s="29"/>
      <c r="J77" s="29"/>
      <c r="K77" s="37"/>
      <c r="L77" s="38" t="s">
        <v>17</v>
      </c>
      <c r="M77" s="39">
        <v>1</v>
      </c>
    </row>
    <row r="78" s="1" customFormat="1" ht="30.75" customHeight="1" spans="1:13">
      <c r="A78" s="26">
        <v>14</v>
      </c>
      <c r="B78" s="21" t="s">
        <v>115</v>
      </c>
      <c r="C78" s="22" t="s">
        <v>116</v>
      </c>
      <c r="D78" s="27"/>
      <c r="E78" s="31">
        <v>44.41</v>
      </c>
      <c r="F78" s="28">
        <f t="shared" si="22"/>
        <v>25.31</v>
      </c>
      <c r="G78" s="29"/>
      <c r="H78" s="29"/>
      <c r="I78" s="29"/>
      <c r="J78" s="29"/>
      <c r="K78" s="37">
        <f t="shared" ref="K78:K83" si="24">ROUND(E78*38*0.015,2)</f>
        <v>25.31</v>
      </c>
      <c r="L78" s="38" t="s">
        <v>17</v>
      </c>
      <c r="M78" s="39">
        <v>1</v>
      </c>
    </row>
    <row r="79" s="1" customFormat="1" ht="30.75" customHeight="1" spans="1:13">
      <c r="A79" s="26">
        <v>15</v>
      </c>
      <c r="B79" s="21" t="s">
        <v>115</v>
      </c>
      <c r="C79" s="22" t="s">
        <v>117</v>
      </c>
      <c r="D79" s="31">
        <v>44.41</v>
      </c>
      <c r="E79" s="27"/>
      <c r="F79" s="28">
        <f t="shared" si="22"/>
        <v>1350.06</v>
      </c>
      <c r="G79" s="29">
        <f t="shared" ref="G79:G82" si="25">ROUND(D79*38*0.8,2)</f>
        <v>1350.06</v>
      </c>
      <c r="H79" s="29"/>
      <c r="I79" s="29"/>
      <c r="J79" s="29"/>
      <c r="K79" s="37"/>
      <c r="L79" s="38" t="s">
        <v>17</v>
      </c>
      <c r="M79" s="39">
        <v>1</v>
      </c>
    </row>
    <row r="80" s="1" customFormat="1" ht="30.75" customHeight="1" spans="1:13">
      <c r="A80" s="26">
        <v>16</v>
      </c>
      <c r="B80" s="21" t="s">
        <v>118</v>
      </c>
      <c r="C80" s="22" t="s">
        <v>119</v>
      </c>
      <c r="D80" s="27"/>
      <c r="E80" s="31">
        <v>221.59</v>
      </c>
      <c r="F80" s="28">
        <f t="shared" si="22"/>
        <v>126.31</v>
      </c>
      <c r="G80" s="29"/>
      <c r="H80" s="29"/>
      <c r="I80" s="29"/>
      <c r="J80" s="29"/>
      <c r="K80" s="37">
        <f t="shared" si="24"/>
        <v>126.31</v>
      </c>
      <c r="L80" s="38" t="s">
        <v>17</v>
      </c>
      <c r="M80" s="39">
        <v>1</v>
      </c>
    </row>
    <row r="81" s="1" customFormat="1" ht="30.75" customHeight="1" spans="1:13">
      <c r="A81" s="26">
        <v>17</v>
      </c>
      <c r="B81" s="21" t="s">
        <v>118</v>
      </c>
      <c r="C81" s="22" t="s">
        <v>120</v>
      </c>
      <c r="D81" s="27">
        <v>167.18</v>
      </c>
      <c r="E81" s="27"/>
      <c r="F81" s="28">
        <f t="shared" si="22"/>
        <v>5082.27</v>
      </c>
      <c r="G81" s="29">
        <f t="shared" si="25"/>
        <v>5082.27</v>
      </c>
      <c r="H81" s="29"/>
      <c r="I81" s="29"/>
      <c r="J81" s="29"/>
      <c r="K81" s="37"/>
      <c r="L81" s="38" t="s">
        <v>17</v>
      </c>
      <c r="M81" s="39">
        <v>1</v>
      </c>
    </row>
    <row r="82" s="1" customFormat="1" ht="30.75" customHeight="1" spans="1:13">
      <c r="A82" s="26">
        <v>18</v>
      </c>
      <c r="B82" s="21" t="s">
        <v>118</v>
      </c>
      <c r="C82" s="22" t="s">
        <v>121</v>
      </c>
      <c r="D82" s="31">
        <v>54.41</v>
      </c>
      <c r="E82" s="27"/>
      <c r="F82" s="28">
        <f t="shared" si="22"/>
        <v>1654.06</v>
      </c>
      <c r="G82" s="29">
        <f t="shared" si="25"/>
        <v>1654.06</v>
      </c>
      <c r="H82" s="29"/>
      <c r="I82" s="29"/>
      <c r="J82" s="29"/>
      <c r="K82" s="37"/>
      <c r="L82" s="38" t="s">
        <v>17</v>
      </c>
      <c r="M82" s="39">
        <v>1</v>
      </c>
    </row>
    <row r="83" s="1" customFormat="1" ht="30.75" customHeight="1" spans="1:13">
      <c r="A83" s="26">
        <v>19</v>
      </c>
      <c r="B83" s="21" t="s">
        <v>122</v>
      </c>
      <c r="C83" s="22" t="s">
        <v>123</v>
      </c>
      <c r="D83" s="27"/>
      <c r="E83" s="27">
        <v>580.32</v>
      </c>
      <c r="F83" s="28">
        <f t="shared" si="22"/>
        <v>330.78</v>
      </c>
      <c r="G83" s="29"/>
      <c r="H83" s="29"/>
      <c r="I83" s="29"/>
      <c r="J83" s="29"/>
      <c r="K83" s="37">
        <f t="shared" si="24"/>
        <v>330.78</v>
      </c>
      <c r="L83" s="38" t="s">
        <v>17</v>
      </c>
      <c r="M83" s="39">
        <v>1</v>
      </c>
    </row>
    <row r="84" s="1" customFormat="1" ht="30.75" customHeight="1" spans="1:13">
      <c r="A84" s="26">
        <v>20</v>
      </c>
      <c r="B84" s="21" t="s">
        <v>122</v>
      </c>
      <c r="C84" s="22" t="s">
        <v>124</v>
      </c>
      <c r="D84" s="27">
        <v>580.32</v>
      </c>
      <c r="E84" s="27"/>
      <c r="F84" s="28">
        <f t="shared" si="22"/>
        <v>17641.73</v>
      </c>
      <c r="G84" s="29">
        <f t="shared" ref="G84:G88" si="26">ROUND(D84*38*0.8,2)</f>
        <v>17641.73</v>
      </c>
      <c r="H84" s="29"/>
      <c r="I84" s="29"/>
      <c r="J84" s="29"/>
      <c r="K84" s="37"/>
      <c r="L84" s="38" t="s">
        <v>17</v>
      </c>
      <c r="M84" s="39">
        <v>1</v>
      </c>
    </row>
    <row r="85" s="1" customFormat="1" ht="30.75" customHeight="1" spans="1:13">
      <c r="A85" s="26">
        <v>21</v>
      </c>
      <c r="B85" s="21" t="s">
        <v>125</v>
      </c>
      <c r="C85" s="22" t="s">
        <v>126</v>
      </c>
      <c r="D85" s="27"/>
      <c r="E85" s="31">
        <v>115.82</v>
      </c>
      <c r="F85" s="28">
        <f t="shared" si="22"/>
        <v>66.02</v>
      </c>
      <c r="G85" s="29"/>
      <c r="H85" s="29"/>
      <c r="I85" s="29"/>
      <c r="J85" s="29"/>
      <c r="K85" s="37">
        <f>ROUND(E85*38*0.015,2)</f>
        <v>66.02</v>
      </c>
      <c r="L85" s="38" t="s">
        <v>17</v>
      </c>
      <c r="M85" s="39">
        <v>1</v>
      </c>
    </row>
    <row r="86" s="1" customFormat="1" ht="30.75" customHeight="1" spans="1:13">
      <c r="A86" s="26">
        <v>22</v>
      </c>
      <c r="B86" s="21" t="s">
        <v>125</v>
      </c>
      <c r="C86" s="22" t="s">
        <v>127</v>
      </c>
      <c r="D86" s="31">
        <v>115.82</v>
      </c>
      <c r="E86" s="27"/>
      <c r="F86" s="28">
        <f t="shared" si="22"/>
        <v>3520.93</v>
      </c>
      <c r="G86" s="29">
        <f t="shared" si="26"/>
        <v>3520.93</v>
      </c>
      <c r="H86" s="29"/>
      <c r="I86" s="29"/>
      <c r="J86" s="29"/>
      <c r="K86" s="37"/>
      <c r="L86" s="38" t="s">
        <v>17</v>
      </c>
      <c r="M86" s="39">
        <v>1</v>
      </c>
    </row>
    <row r="87" s="1" customFormat="1" ht="30.75" customHeight="1" spans="1:13">
      <c r="A87" s="26">
        <v>23</v>
      </c>
      <c r="B87" s="21" t="s">
        <v>128</v>
      </c>
      <c r="C87" s="22" t="s">
        <v>129</v>
      </c>
      <c r="D87" s="27"/>
      <c r="E87" s="31">
        <v>41.54</v>
      </c>
      <c r="F87" s="28">
        <f t="shared" si="22"/>
        <v>23.68</v>
      </c>
      <c r="G87" s="29"/>
      <c r="H87" s="29"/>
      <c r="I87" s="29"/>
      <c r="J87" s="29"/>
      <c r="K87" s="37">
        <f t="shared" ref="K87:K95" si="27">ROUND(E87*38*0.015,2)</f>
        <v>23.68</v>
      </c>
      <c r="L87" s="38" t="s">
        <v>17</v>
      </c>
      <c r="M87" s="39">
        <v>1</v>
      </c>
    </row>
    <row r="88" s="1" customFormat="1" ht="30.75" customHeight="1" spans="1:13">
      <c r="A88" s="26">
        <v>24</v>
      </c>
      <c r="B88" s="21" t="s">
        <v>128</v>
      </c>
      <c r="C88" s="22" t="s">
        <v>130</v>
      </c>
      <c r="D88" s="31">
        <v>41.54</v>
      </c>
      <c r="E88" s="27"/>
      <c r="F88" s="28">
        <f t="shared" si="22"/>
        <v>1262.82</v>
      </c>
      <c r="G88" s="29">
        <f t="shared" si="26"/>
        <v>1262.82</v>
      </c>
      <c r="H88" s="29"/>
      <c r="I88" s="29"/>
      <c r="J88" s="29"/>
      <c r="K88" s="37"/>
      <c r="L88" s="38" t="s">
        <v>17</v>
      </c>
      <c r="M88" s="39">
        <v>1</v>
      </c>
    </row>
    <row r="89" s="2" customFormat="1" ht="30.75" customHeight="1" spans="1:13">
      <c r="A89" s="26"/>
      <c r="B89" s="21" t="s">
        <v>131</v>
      </c>
      <c r="C89" s="22"/>
      <c r="D89" s="28">
        <f t="shared" ref="D89:G89" si="28">SUM(D65:D88)</f>
        <v>2339.42</v>
      </c>
      <c r="E89" s="27">
        <v>2339.42</v>
      </c>
      <c r="F89" s="28">
        <f t="shared" si="28"/>
        <v>73785.34</v>
      </c>
      <c r="G89" s="28">
        <f t="shared" si="28"/>
        <v>71118.38</v>
      </c>
      <c r="H89" s="28"/>
      <c r="I89" s="28"/>
      <c r="J89" s="28">
        <f>SUM(J65:J88)</f>
        <v>1333.48</v>
      </c>
      <c r="K89" s="28">
        <f>SUM(K65:K88)</f>
        <v>1333.48</v>
      </c>
      <c r="L89" s="28"/>
      <c r="M89" s="40"/>
    </row>
    <row r="90" s="1" customFormat="1" ht="30.75" customHeight="1" spans="1:13">
      <c r="A90" s="26">
        <v>1</v>
      </c>
      <c r="B90" s="21" t="s">
        <v>132</v>
      </c>
      <c r="C90" s="22" t="s">
        <v>132</v>
      </c>
      <c r="D90" s="31">
        <v>938.56</v>
      </c>
      <c r="E90" s="27">
        <v>89790.85</v>
      </c>
      <c r="F90" s="28">
        <f t="shared" ref="F90:F115" si="29">ROUND(K90+I90+H90+G90+J90,2)</f>
        <v>80247.95</v>
      </c>
      <c r="G90" s="29">
        <f>ROUND(D90*38*0.8,2)-0.03</f>
        <v>28532.19</v>
      </c>
      <c r="H90" s="29"/>
      <c r="I90" s="29"/>
      <c r="J90" s="29">
        <f>ROUND(E90*38*0.015,2)</f>
        <v>51180.78</v>
      </c>
      <c r="K90" s="37">
        <f>ROUND(D90*38*0.015,2)</f>
        <v>534.98</v>
      </c>
      <c r="L90" s="38" t="s">
        <v>17</v>
      </c>
      <c r="M90" s="39">
        <v>1</v>
      </c>
    </row>
    <row r="91" s="1" customFormat="1" ht="30.75" customHeight="1" spans="1:13">
      <c r="A91" s="26">
        <v>2</v>
      </c>
      <c r="B91" s="21" t="s">
        <v>133</v>
      </c>
      <c r="C91" s="22" t="s">
        <v>134</v>
      </c>
      <c r="D91" s="31">
        <v>3654.14</v>
      </c>
      <c r="E91" s="31">
        <v>3654.14</v>
      </c>
      <c r="F91" s="28">
        <f t="shared" si="29"/>
        <v>113168.72</v>
      </c>
      <c r="G91" s="29">
        <f t="shared" ref="G91:G115" si="30">ROUND(D91*38*0.8,2)</f>
        <v>111085.86</v>
      </c>
      <c r="H91" s="29"/>
      <c r="I91" s="29"/>
      <c r="J91" s="29"/>
      <c r="K91" s="37">
        <f t="shared" si="27"/>
        <v>2082.86</v>
      </c>
      <c r="L91" s="38" t="s">
        <v>17</v>
      </c>
      <c r="M91" s="39">
        <v>0.3</v>
      </c>
    </row>
    <row r="92" s="1" customFormat="1" ht="30.75" customHeight="1" spans="1:13">
      <c r="A92" s="26">
        <v>3</v>
      </c>
      <c r="B92" s="21" t="s">
        <v>135</v>
      </c>
      <c r="C92" s="22" t="s">
        <v>136</v>
      </c>
      <c r="D92" s="31">
        <v>843.44</v>
      </c>
      <c r="E92" s="27">
        <v>1380.05</v>
      </c>
      <c r="F92" s="28">
        <f t="shared" si="29"/>
        <v>26427.21</v>
      </c>
      <c r="G92" s="29">
        <f t="shared" si="30"/>
        <v>25640.58</v>
      </c>
      <c r="H92" s="29"/>
      <c r="I92" s="29"/>
      <c r="J92" s="29"/>
      <c r="K92" s="37">
        <f t="shared" si="27"/>
        <v>786.63</v>
      </c>
      <c r="L92" s="38" t="s">
        <v>17</v>
      </c>
      <c r="M92" s="39">
        <v>0.3</v>
      </c>
    </row>
    <row r="93" s="1" customFormat="1" ht="30.75" customHeight="1" spans="1:13">
      <c r="A93" s="26">
        <v>4</v>
      </c>
      <c r="B93" s="21" t="s">
        <v>137</v>
      </c>
      <c r="C93" s="22" t="s">
        <v>138</v>
      </c>
      <c r="D93" s="31">
        <v>19617.88</v>
      </c>
      <c r="E93" s="31">
        <v>19617.88</v>
      </c>
      <c r="F93" s="28">
        <f t="shared" si="29"/>
        <v>607565.74</v>
      </c>
      <c r="G93" s="29">
        <f t="shared" si="30"/>
        <v>596383.55</v>
      </c>
      <c r="H93" s="29"/>
      <c r="I93" s="29"/>
      <c r="J93" s="29"/>
      <c r="K93" s="37">
        <f t="shared" si="27"/>
        <v>11182.19</v>
      </c>
      <c r="L93" s="38" t="s">
        <v>17</v>
      </c>
      <c r="M93" s="39">
        <v>0.3</v>
      </c>
    </row>
    <row r="94" s="1" customFormat="1" ht="30.75" customHeight="1" spans="1:13">
      <c r="A94" s="26">
        <v>5</v>
      </c>
      <c r="B94" s="21" t="s">
        <v>139</v>
      </c>
      <c r="C94" s="22" t="s">
        <v>140</v>
      </c>
      <c r="D94" s="31">
        <v>4020.46</v>
      </c>
      <c r="E94" s="27">
        <v>4020.46</v>
      </c>
      <c r="F94" s="28">
        <f t="shared" si="29"/>
        <v>124513.64</v>
      </c>
      <c r="G94" s="29">
        <f t="shared" si="30"/>
        <v>122221.98</v>
      </c>
      <c r="H94" s="29"/>
      <c r="I94" s="29"/>
      <c r="J94" s="29"/>
      <c r="K94" s="37">
        <f t="shared" si="27"/>
        <v>2291.66</v>
      </c>
      <c r="L94" s="38" t="s">
        <v>17</v>
      </c>
      <c r="M94" s="39">
        <v>0.3</v>
      </c>
    </row>
    <row r="95" s="1" customFormat="1" ht="30.75" customHeight="1" spans="1:13">
      <c r="A95" s="26">
        <v>6</v>
      </c>
      <c r="B95" s="21" t="s">
        <v>141</v>
      </c>
      <c r="C95" s="22" t="s">
        <v>142</v>
      </c>
      <c r="D95" s="31">
        <v>4795.3</v>
      </c>
      <c r="E95" s="27">
        <v>5117.02</v>
      </c>
      <c r="F95" s="28">
        <f t="shared" si="29"/>
        <v>148693.82</v>
      </c>
      <c r="G95" s="29">
        <f t="shared" si="30"/>
        <v>145777.12</v>
      </c>
      <c r="H95" s="29"/>
      <c r="I95" s="29"/>
      <c r="J95" s="29"/>
      <c r="K95" s="37">
        <f t="shared" si="27"/>
        <v>2916.7</v>
      </c>
      <c r="L95" s="38" t="s">
        <v>17</v>
      </c>
      <c r="M95" s="39">
        <v>0.3</v>
      </c>
    </row>
    <row r="96" s="1" customFormat="1" ht="30.75" customHeight="1" spans="1:13">
      <c r="A96" s="26">
        <v>7</v>
      </c>
      <c r="B96" s="21" t="s">
        <v>141</v>
      </c>
      <c r="C96" s="22" t="s">
        <v>143</v>
      </c>
      <c r="D96" s="31">
        <v>321.72</v>
      </c>
      <c r="E96" s="27"/>
      <c r="F96" s="28">
        <f t="shared" si="29"/>
        <v>9780.29</v>
      </c>
      <c r="G96" s="29">
        <f t="shared" si="30"/>
        <v>9780.29</v>
      </c>
      <c r="H96" s="29"/>
      <c r="I96" s="29"/>
      <c r="J96" s="29"/>
      <c r="K96" s="37"/>
      <c r="L96" s="38" t="s">
        <v>56</v>
      </c>
      <c r="M96" s="39"/>
    </row>
    <row r="97" s="1" customFormat="1" ht="30.75" customHeight="1" spans="1:13">
      <c r="A97" s="26">
        <v>8</v>
      </c>
      <c r="B97" s="21" t="s">
        <v>144</v>
      </c>
      <c r="C97" s="22" t="s">
        <v>145</v>
      </c>
      <c r="D97" s="31">
        <v>1783.78</v>
      </c>
      <c r="E97" s="27">
        <v>6217.07</v>
      </c>
      <c r="F97" s="28">
        <f t="shared" si="29"/>
        <v>57770.64</v>
      </c>
      <c r="G97" s="29">
        <f t="shared" si="30"/>
        <v>54226.91</v>
      </c>
      <c r="H97" s="29"/>
      <c r="I97" s="29"/>
      <c r="J97" s="29"/>
      <c r="K97" s="37">
        <f>ROUND(E97*38*0.015,2)</f>
        <v>3543.73</v>
      </c>
      <c r="L97" s="38" t="s">
        <v>17</v>
      </c>
      <c r="M97" s="39">
        <v>0.3</v>
      </c>
    </row>
    <row r="98" s="1" customFormat="1" ht="30.75" customHeight="1" spans="1:13">
      <c r="A98" s="26">
        <v>9</v>
      </c>
      <c r="B98" s="21" t="s">
        <v>144</v>
      </c>
      <c r="C98" s="22" t="s">
        <v>146</v>
      </c>
      <c r="D98" s="31">
        <v>1320.62</v>
      </c>
      <c r="E98" s="27"/>
      <c r="F98" s="28">
        <f t="shared" si="29"/>
        <v>40146.85</v>
      </c>
      <c r="G98" s="29">
        <f t="shared" si="30"/>
        <v>40146.85</v>
      </c>
      <c r="H98" s="29"/>
      <c r="I98" s="29"/>
      <c r="J98" s="29"/>
      <c r="K98" s="37"/>
      <c r="L98" s="38" t="s">
        <v>56</v>
      </c>
      <c r="M98" s="39"/>
    </row>
    <row r="99" s="1" customFormat="1" ht="30.75" customHeight="1" spans="1:13">
      <c r="A99" s="26">
        <v>10</v>
      </c>
      <c r="B99" s="21" t="s">
        <v>144</v>
      </c>
      <c r="C99" s="22" t="s">
        <v>147</v>
      </c>
      <c r="D99" s="31">
        <v>1448.53</v>
      </c>
      <c r="E99" s="27"/>
      <c r="F99" s="28">
        <f t="shared" si="29"/>
        <v>44035.31</v>
      </c>
      <c r="G99" s="29">
        <f t="shared" si="30"/>
        <v>44035.31</v>
      </c>
      <c r="H99" s="29"/>
      <c r="I99" s="29"/>
      <c r="J99" s="29"/>
      <c r="K99" s="37"/>
      <c r="L99" s="38" t="s">
        <v>56</v>
      </c>
      <c r="M99" s="39"/>
    </row>
    <row r="100" s="1" customFormat="1" ht="30.75" customHeight="1" spans="1:13">
      <c r="A100" s="26">
        <v>11</v>
      </c>
      <c r="B100" s="21" t="s">
        <v>144</v>
      </c>
      <c r="C100" s="22" t="s">
        <v>148</v>
      </c>
      <c r="D100" s="31">
        <v>783.52</v>
      </c>
      <c r="E100" s="27"/>
      <c r="F100" s="28">
        <f t="shared" si="29"/>
        <v>23819.01</v>
      </c>
      <c r="G100" s="29">
        <f t="shared" si="30"/>
        <v>23819.01</v>
      </c>
      <c r="H100" s="29"/>
      <c r="I100" s="29"/>
      <c r="J100" s="29"/>
      <c r="K100" s="37"/>
      <c r="L100" s="38" t="s">
        <v>56</v>
      </c>
      <c r="M100" s="39"/>
    </row>
    <row r="101" s="1" customFormat="1" ht="30.75" customHeight="1" spans="1:13">
      <c r="A101" s="26">
        <v>12</v>
      </c>
      <c r="B101" s="21" t="s">
        <v>144</v>
      </c>
      <c r="C101" s="22" t="s">
        <v>149</v>
      </c>
      <c r="D101" s="31">
        <v>880.62</v>
      </c>
      <c r="E101" s="27"/>
      <c r="F101" s="28">
        <f t="shared" si="29"/>
        <v>26770.85</v>
      </c>
      <c r="G101" s="29">
        <f t="shared" si="30"/>
        <v>26770.85</v>
      </c>
      <c r="H101" s="29"/>
      <c r="I101" s="29"/>
      <c r="J101" s="29"/>
      <c r="K101" s="37"/>
      <c r="L101" s="38" t="s">
        <v>56</v>
      </c>
      <c r="M101" s="39"/>
    </row>
    <row r="102" s="1" customFormat="1" ht="30.75" customHeight="1" spans="1:13">
      <c r="A102" s="26">
        <v>13</v>
      </c>
      <c r="B102" s="21" t="s">
        <v>150</v>
      </c>
      <c r="C102" s="22" t="s">
        <v>151</v>
      </c>
      <c r="D102" s="31">
        <v>1995.37</v>
      </c>
      <c r="E102" s="27">
        <v>5801.45</v>
      </c>
      <c r="F102" s="28">
        <f t="shared" si="29"/>
        <v>63966.08</v>
      </c>
      <c r="G102" s="29">
        <f t="shared" si="30"/>
        <v>60659.25</v>
      </c>
      <c r="H102" s="29"/>
      <c r="I102" s="29"/>
      <c r="J102" s="29"/>
      <c r="K102" s="37">
        <f t="shared" ref="K102:K107" si="31">ROUND(E102*38*0.015,2)</f>
        <v>3306.83</v>
      </c>
      <c r="L102" s="38" t="s">
        <v>17</v>
      </c>
      <c r="M102" s="39">
        <v>1</v>
      </c>
    </row>
    <row r="103" s="1" customFormat="1" ht="30.75" customHeight="1" spans="1:13">
      <c r="A103" s="26">
        <v>14</v>
      </c>
      <c r="B103" s="21" t="s">
        <v>150</v>
      </c>
      <c r="C103" s="22" t="s">
        <v>152</v>
      </c>
      <c r="D103" s="31">
        <v>559.34</v>
      </c>
      <c r="E103" s="27"/>
      <c r="F103" s="28">
        <f t="shared" si="29"/>
        <v>17003.94</v>
      </c>
      <c r="G103" s="29">
        <f t="shared" si="30"/>
        <v>17003.94</v>
      </c>
      <c r="H103" s="29"/>
      <c r="I103" s="29"/>
      <c r="J103" s="29"/>
      <c r="K103" s="37"/>
      <c r="L103" s="38" t="s">
        <v>56</v>
      </c>
      <c r="M103" s="39"/>
    </row>
    <row r="104" s="1" customFormat="1" ht="30.75" customHeight="1" spans="1:13">
      <c r="A104" s="26">
        <v>15</v>
      </c>
      <c r="B104" s="21" t="s">
        <v>150</v>
      </c>
      <c r="C104" s="30" t="s">
        <v>153</v>
      </c>
      <c r="D104" s="31">
        <v>742.89</v>
      </c>
      <c r="E104" s="27"/>
      <c r="F104" s="28">
        <f t="shared" si="29"/>
        <v>22583.86</v>
      </c>
      <c r="G104" s="29">
        <f t="shared" si="30"/>
        <v>22583.86</v>
      </c>
      <c r="H104" s="29"/>
      <c r="I104" s="29"/>
      <c r="J104" s="29"/>
      <c r="K104" s="37"/>
      <c r="L104" s="38" t="s">
        <v>56</v>
      </c>
      <c r="M104" s="39"/>
    </row>
    <row r="105" s="1" customFormat="1" ht="30.75" customHeight="1" spans="1:13">
      <c r="A105" s="26">
        <v>16</v>
      </c>
      <c r="B105" s="21" t="s">
        <v>150</v>
      </c>
      <c r="C105" s="22" t="s">
        <v>154</v>
      </c>
      <c r="D105" s="31">
        <v>2503.85</v>
      </c>
      <c r="E105" s="27"/>
      <c r="F105" s="28">
        <f t="shared" si="29"/>
        <v>76117.04</v>
      </c>
      <c r="G105" s="29">
        <f t="shared" si="30"/>
        <v>76117.04</v>
      </c>
      <c r="H105" s="29"/>
      <c r="I105" s="29"/>
      <c r="J105" s="29"/>
      <c r="K105" s="37"/>
      <c r="L105" s="38" t="s">
        <v>56</v>
      </c>
      <c r="M105" s="39"/>
    </row>
    <row r="106" s="1" customFormat="1" ht="30.75" customHeight="1" spans="1:13">
      <c r="A106" s="26">
        <v>17</v>
      </c>
      <c r="B106" s="21" t="s">
        <v>155</v>
      </c>
      <c r="C106" s="22" t="s">
        <v>156</v>
      </c>
      <c r="D106" s="31">
        <v>9824.27</v>
      </c>
      <c r="E106" s="31">
        <v>9824.27</v>
      </c>
      <c r="F106" s="28">
        <f t="shared" si="29"/>
        <v>304257.64</v>
      </c>
      <c r="G106" s="29">
        <f t="shared" si="30"/>
        <v>298657.81</v>
      </c>
      <c r="H106" s="29"/>
      <c r="I106" s="29"/>
      <c r="J106" s="29"/>
      <c r="K106" s="37">
        <f t="shared" si="31"/>
        <v>5599.83</v>
      </c>
      <c r="L106" s="38" t="s">
        <v>17</v>
      </c>
      <c r="M106" s="39">
        <v>0.3</v>
      </c>
    </row>
    <row r="107" s="1" customFormat="1" ht="30.75" customHeight="1" spans="1:13">
      <c r="A107" s="26">
        <v>18</v>
      </c>
      <c r="B107" s="21" t="s">
        <v>157</v>
      </c>
      <c r="C107" s="22" t="s">
        <v>158</v>
      </c>
      <c r="D107" s="31">
        <v>1449.87</v>
      </c>
      <c r="E107" s="27">
        <v>3666.93</v>
      </c>
      <c r="F107" s="28">
        <f t="shared" si="29"/>
        <v>46166.2</v>
      </c>
      <c r="G107" s="29">
        <f t="shared" si="30"/>
        <v>44076.05</v>
      </c>
      <c r="H107" s="29"/>
      <c r="I107" s="29"/>
      <c r="J107" s="29"/>
      <c r="K107" s="37">
        <f t="shared" si="31"/>
        <v>2090.15</v>
      </c>
      <c r="L107" s="38" t="s">
        <v>17</v>
      </c>
      <c r="M107" s="39">
        <v>0.3</v>
      </c>
    </row>
    <row r="108" s="1" customFormat="1" ht="30.75" customHeight="1" spans="1:13">
      <c r="A108" s="26">
        <v>19</v>
      </c>
      <c r="B108" s="21" t="s">
        <v>157</v>
      </c>
      <c r="C108" s="22" t="s">
        <v>152</v>
      </c>
      <c r="D108" s="31">
        <v>1090.87</v>
      </c>
      <c r="E108" s="27"/>
      <c r="F108" s="28">
        <f t="shared" si="29"/>
        <v>33162.45</v>
      </c>
      <c r="G108" s="29">
        <f t="shared" si="30"/>
        <v>33162.45</v>
      </c>
      <c r="H108" s="29"/>
      <c r="I108" s="29"/>
      <c r="J108" s="29"/>
      <c r="K108" s="37"/>
      <c r="L108" s="38" t="s">
        <v>56</v>
      </c>
      <c r="M108" s="39"/>
    </row>
    <row r="109" s="1" customFormat="1" ht="30.75" customHeight="1" spans="1:13">
      <c r="A109" s="26">
        <v>20</v>
      </c>
      <c r="B109" s="21" t="s">
        <v>157</v>
      </c>
      <c r="C109" s="22" t="s">
        <v>154</v>
      </c>
      <c r="D109" s="31">
        <v>887.04</v>
      </c>
      <c r="E109" s="27"/>
      <c r="F109" s="28">
        <f t="shared" si="29"/>
        <v>26966.02</v>
      </c>
      <c r="G109" s="29">
        <f t="shared" si="30"/>
        <v>26966.02</v>
      </c>
      <c r="H109" s="29"/>
      <c r="I109" s="29"/>
      <c r="J109" s="29"/>
      <c r="K109" s="37"/>
      <c r="L109" s="38" t="s">
        <v>56</v>
      </c>
      <c r="M109" s="39"/>
    </row>
    <row r="110" s="1" customFormat="1" ht="30.75" customHeight="1" spans="1:13">
      <c r="A110" s="26">
        <v>21</v>
      </c>
      <c r="B110" s="21" t="s">
        <v>157</v>
      </c>
      <c r="C110" s="22" t="s">
        <v>159</v>
      </c>
      <c r="D110" s="31">
        <v>239.15</v>
      </c>
      <c r="E110" s="27"/>
      <c r="F110" s="28">
        <f t="shared" si="29"/>
        <v>7270.16</v>
      </c>
      <c r="G110" s="29">
        <f t="shared" si="30"/>
        <v>7270.16</v>
      </c>
      <c r="H110" s="29"/>
      <c r="I110" s="29"/>
      <c r="J110" s="29"/>
      <c r="K110" s="37"/>
      <c r="L110" s="38" t="s">
        <v>56</v>
      </c>
      <c r="M110" s="39"/>
    </row>
    <row r="111" s="1" customFormat="1" ht="30.75" customHeight="1" spans="1:13">
      <c r="A111" s="26">
        <v>22</v>
      </c>
      <c r="B111" s="21" t="s">
        <v>160</v>
      </c>
      <c r="C111" s="22" t="s">
        <v>161</v>
      </c>
      <c r="D111" s="31">
        <v>7766.88</v>
      </c>
      <c r="E111" s="27">
        <v>11340.46</v>
      </c>
      <c r="F111" s="28">
        <f t="shared" si="29"/>
        <v>242577.21</v>
      </c>
      <c r="G111" s="29">
        <f t="shared" si="30"/>
        <v>236113.15</v>
      </c>
      <c r="H111" s="29"/>
      <c r="I111" s="29"/>
      <c r="J111" s="29"/>
      <c r="K111" s="37">
        <f>ROUND(E111*38*0.015,2)</f>
        <v>6464.06</v>
      </c>
      <c r="L111" s="38" t="s">
        <v>17</v>
      </c>
      <c r="M111" s="39">
        <v>0.3</v>
      </c>
    </row>
    <row r="112" s="1" customFormat="1" ht="30.75" customHeight="1" spans="1:13">
      <c r="A112" s="26">
        <v>23</v>
      </c>
      <c r="B112" s="21" t="s">
        <v>160</v>
      </c>
      <c r="C112" s="22" t="s">
        <v>162</v>
      </c>
      <c r="D112" s="31">
        <v>3573.58</v>
      </c>
      <c r="E112" s="27"/>
      <c r="F112" s="28">
        <f t="shared" si="29"/>
        <v>108636.83</v>
      </c>
      <c r="G112" s="29">
        <f t="shared" si="30"/>
        <v>108636.83</v>
      </c>
      <c r="H112" s="29"/>
      <c r="I112" s="29"/>
      <c r="J112" s="29"/>
      <c r="K112" s="37"/>
      <c r="L112" s="38" t="s">
        <v>56</v>
      </c>
      <c r="M112" s="39"/>
    </row>
    <row r="113" s="1" customFormat="1" ht="30.75" customHeight="1" spans="1:13">
      <c r="A113" s="26">
        <v>24</v>
      </c>
      <c r="B113" s="21" t="s">
        <v>163</v>
      </c>
      <c r="C113" s="22" t="s">
        <v>164</v>
      </c>
      <c r="D113" s="31">
        <v>15787.77</v>
      </c>
      <c r="E113" s="27">
        <v>18212.56</v>
      </c>
      <c r="F113" s="28">
        <f t="shared" si="29"/>
        <v>490329.37</v>
      </c>
      <c r="G113" s="29">
        <f t="shared" si="30"/>
        <v>479948.21</v>
      </c>
      <c r="H113" s="29"/>
      <c r="I113" s="29"/>
      <c r="J113" s="29"/>
      <c r="K113" s="37">
        <f>ROUND(E113*38*0.015,2)</f>
        <v>10381.16</v>
      </c>
      <c r="L113" s="38" t="s">
        <v>17</v>
      </c>
      <c r="M113" s="39">
        <v>0.3</v>
      </c>
    </row>
    <row r="114" s="1" customFormat="1" ht="30.75" customHeight="1" spans="1:13">
      <c r="A114" s="26">
        <v>25</v>
      </c>
      <c r="B114" s="21" t="s">
        <v>163</v>
      </c>
      <c r="C114" s="22" t="s">
        <v>165</v>
      </c>
      <c r="D114" s="31">
        <v>512.49</v>
      </c>
      <c r="E114" s="27"/>
      <c r="F114" s="28">
        <f t="shared" si="29"/>
        <v>15579.7</v>
      </c>
      <c r="G114" s="29">
        <f t="shared" si="30"/>
        <v>15579.7</v>
      </c>
      <c r="H114" s="29"/>
      <c r="I114" s="29"/>
      <c r="J114" s="29"/>
      <c r="K114" s="37"/>
      <c r="L114" s="38" t="s">
        <v>56</v>
      </c>
      <c r="M114" s="39"/>
    </row>
    <row r="115" s="1" customFormat="1" ht="30.75" customHeight="1" spans="1:13">
      <c r="A115" s="26">
        <v>26</v>
      </c>
      <c r="B115" s="21" t="s">
        <v>163</v>
      </c>
      <c r="C115" s="22" t="s">
        <v>162</v>
      </c>
      <c r="D115" s="31">
        <v>1912.3</v>
      </c>
      <c r="E115" s="27"/>
      <c r="F115" s="28">
        <f t="shared" si="29"/>
        <v>58133.92</v>
      </c>
      <c r="G115" s="29">
        <f t="shared" si="30"/>
        <v>58133.92</v>
      </c>
      <c r="H115" s="29"/>
      <c r="I115" s="29"/>
      <c r="J115" s="29"/>
      <c r="K115" s="37"/>
      <c r="L115" s="38" t="s">
        <v>56</v>
      </c>
      <c r="M115" s="39"/>
    </row>
    <row r="116" s="2" customFormat="1" ht="30.75" customHeight="1" spans="1:13">
      <c r="A116" s="26"/>
      <c r="B116" s="21" t="s">
        <v>166</v>
      </c>
      <c r="C116" s="22"/>
      <c r="D116" s="28">
        <f t="shared" ref="D116:G116" si="32">SUM(D90:D115)</f>
        <v>89254.24</v>
      </c>
      <c r="E116" s="28">
        <v>89790.85</v>
      </c>
      <c r="F116" s="28">
        <f t="shared" si="32"/>
        <v>2815690.45</v>
      </c>
      <c r="G116" s="28">
        <f t="shared" si="32"/>
        <v>2713328.89</v>
      </c>
      <c r="H116" s="28"/>
      <c r="I116" s="28"/>
      <c r="J116" s="28">
        <f>SUM(J90:J115)</f>
        <v>51180.78</v>
      </c>
      <c r="K116" s="28">
        <f>SUM(K90:K115)</f>
        <v>51180.78</v>
      </c>
      <c r="L116" s="43"/>
      <c r="M116" s="40"/>
    </row>
    <row r="117" s="1" customFormat="1" ht="30.75" customHeight="1" spans="1:13">
      <c r="A117" s="26">
        <v>1</v>
      </c>
      <c r="B117" s="21" t="s">
        <v>167</v>
      </c>
      <c r="C117" s="22" t="s">
        <v>167</v>
      </c>
      <c r="D117" s="27"/>
      <c r="E117" s="27">
        <v>45238.13</v>
      </c>
      <c r="F117" s="28">
        <f t="shared" ref="F117:F180" si="33">ROUND(K117+I117+H117+G117+J117,2)</f>
        <v>25785.74</v>
      </c>
      <c r="G117" s="29"/>
      <c r="H117" s="29"/>
      <c r="I117" s="29"/>
      <c r="J117" s="29">
        <f>ROUND(E117*38*0.015,2)+0.01</f>
        <v>25785.74</v>
      </c>
      <c r="K117" s="37"/>
      <c r="L117" s="38" t="s">
        <v>17</v>
      </c>
      <c r="M117" s="39">
        <v>1</v>
      </c>
    </row>
    <row r="118" s="1" customFormat="1" ht="30.75" customHeight="1" spans="1:13">
      <c r="A118" s="26">
        <v>2</v>
      </c>
      <c r="B118" s="21" t="s">
        <v>168</v>
      </c>
      <c r="C118" s="22" t="s">
        <v>169</v>
      </c>
      <c r="D118" s="31">
        <v>2789.83</v>
      </c>
      <c r="E118" s="27">
        <v>6545.71</v>
      </c>
      <c r="F118" s="28">
        <f t="shared" si="33"/>
        <v>88541.85</v>
      </c>
      <c r="G118" s="29">
        <f>ROUND(D118*38*0.8,2)-0.03</f>
        <v>84810.8</v>
      </c>
      <c r="H118" s="29"/>
      <c r="I118" s="29"/>
      <c r="J118" s="29"/>
      <c r="K118" s="37">
        <f>ROUND(E118*38*0.015,2)</f>
        <v>3731.05</v>
      </c>
      <c r="L118" s="38" t="s">
        <v>17</v>
      </c>
      <c r="M118" s="39">
        <v>1</v>
      </c>
    </row>
    <row r="119" s="1" customFormat="1" ht="30.75" customHeight="1" spans="1:13">
      <c r="A119" s="26">
        <v>3</v>
      </c>
      <c r="B119" s="21" t="s">
        <v>168</v>
      </c>
      <c r="C119" s="22" t="s">
        <v>170</v>
      </c>
      <c r="D119" s="31">
        <v>3375.04</v>
      </c>
      <c r="E119" s="27"/>
      <c r="F119" s="28">
        <f t="shared" si="33"/>
        <v>102601.22</v>
      </c>
      <c r="G119" s="29">
        <f t="shared" ref="G119:G182" si="34">ROUND(D119*38*0.8,2)</f>
        <v>102601.22</v>
      </c>
      <c r="H119" s="29"/>
      <c r="I119" s="29"/>
      <c r="J119" s="29"/>
      <c r="K119" s="37"/>
      <c r="L119" s="38" t="s">
        <v>56</v>
      </c>
      <c r="M119" s="39"/>
    </row>
    <row r="120" s="1" customFormat="1" ht="30.75" customHeight="1" spans="1:13">
      <c r="A120" s="26">
        <v>4</v>
      </c>
      <c r="B120" s="21" t="s">
        <v>168</v>
      </c>
      <c r="C120" s="22" t="s">
        <v>171</v>
      </c>
      <c r="D120" s="31">
        <v>237.02</v>
      </c>
      <c r="E120" s="27"/>
      <c r="F120" s="28">
        <f t="shared" si="33"/>
        <v>7205.41</v>
      </c>
      <c r="G120" s="29">
        <f t="shared" si="34"/>
        <v>7205.41</v>
      </c>
      <c r="H120" s="29"/>
      <c r="I120" s="29"/>
      <c r="J120" s="29"/>
      <c r="K120" s="37"/>
      <c r="L120" s="38" t="s">
        <v>56</v>
      </c>
      <c r="M120" s="39"/>
    </row>
    <row r="121" s="1" customFormat="1" ht="30.75" customHeight="1" spans="1:13">
      <c r="A121" s="26">
        <v>5</v>
      </c>
      <c r="B121" s="21" t="s">
        <v>168</v>
      </c>
      <c r="C121" s="22" t="s">
        <v>172</v>
      </c>
      <c r="D121" s="31">
        <v>143.82</v>
      </c>
      <c r="E121" s="27"/>
      <c r="F121" s="28">
        <f t="shared" si="33"/>
        <v>4372.13</v>
      </c>
      <c r="G121" s="29">
        <f t="shared" si="34"/>
        <v>4372.13</v>
      </c>
      <c r="H121" s="29"/>
      <c r="I121" s="29"/>
      <c r="J121" s="29"/>
      <c r="K121" s="37"/>
      <c r="L121" s="38" t="s">
        <v>56</v>
      </c>
      <c r="M121" s="39"/>
    </row>
    <row r="122" s="1" customFormat="1" ht="30.75" customHeight="1" spans="1:13">
      <c r="A122" s="26">
        <v>6</v>
      </c>
      <c r="B122" s="21" t="s">
        <v>173</v>
      </c>
      <c r="C122" s="22" t="s">
        <v>174</v>
      </c>
      <c r="D122" s="31">
        <v>870.09</v>
      </c>
      <c r="E122" s="27">
        <v>4317.41</v>
      </c>
      <c r="F122" s="28">
        <f t="shared" si="33"/>
        <v>28911.66</v>
      </c>
      <c r="G122" s="29">
        <f t="shared" si="34"/>
        <v>26450.74</v>
      </c>
      <c r="H122" s="29"/>
      <c r="I122" s="29"/>
      <c r="J122" s="29"/>
      <c r="K122" s="37">
        <f>ROUND(E122*38*0.015,2)</f>
        <v>2460.92</v>
      </c>
      <c r="L122" s="38" t="s">
        <v>17</v>
      </c>
      <c r="M122" s="39">
        <v>1</v>
      </c>
    </row>
    <row r="123" s="1" customFormat="1" ht="30.75" customHeight="1" spans="1:13">
      <c r="A123" s="26">
        <v>7</v>
      </c>
      <c r="B123" s="21" t="s">
        <v>173</v>
      </c>
      <c r="C123" s="22" t="s">
        <v>175</v>
      </c>
      <c r="D123" s="31">
        <v>100</v>
      </c>
      <c r="E123" s="27"/>
      <c r="F123" s="28">
        <f t="shared" si="33"/>
        <v>3040</v>
      </c>
      <c r="G123" s="29">
        <f t="shared" si="34"/>
        <v>3040</v>
      </c>
      <c r="H123" s="29"/>
      <c r="I123" s="29"/>
      <c r="J123" s="29"/>
      <c r="K123" s="37"/>
      <c r="L123" s="38" t="s">
        <v>17</v>
      </c>
      <c r="M123" s="39">
        <v>1</v>
      </c>
    </row>
    <row r="124" s="1" customFormat="1" ht="30.75" customHeight="1" spans="1:13">
      <c r="A124" s="26">
        <v>8</v>
      </c>
      <c r="B124" s="21" t="s">
        <v>173</v>
      </c>
      <c r="C124" s="22" t="s">
        <v>176</v>
      </c>
      <c r="D124" s="31">
        <v>158</v>
      </c>
      <c r="E124" s="27"/>
      <c r="F124" s="28">
        <f t="shared" si="33"/>
        <v>4803.2</v>
      </c>
      <c r="G124" s="29">
        <f t="shared" si="34"/>
        <v>4803.2</v>
      </c>
      <c r="H124" s="29"/>
      <c r="I124" s="29"/>
      <c r="J124" s="29"/>
      <c r="K124" s="37"/>
      <c r="L124" s="38" t="s">
        <v>17</v>
      </c>
      <c r="M124" s="39">
        <v>1</v>
      </c>
    </row>
    <row r="125" s="1" customFormat="1" ht="30.75" customHeight="1" spans="1:13">
      <c r="A125" s="26">
        <v>9</v>
      </c>
      <c r="B125" s="21" t="s">
        <v>173</v>
      </c>
      <c r="C125" s="22" t="s">
        <v>177</v>
      </c>
      <c r="D125" s="31">
        <v>65</v>
      </c>
      <c r="E125" s="27"/>
      <c r="F125" s="28">
        <f t="shared" si="33"/>
        <v>1976</v>
      </c>
      <c r="G125" s="29">
        <f t="shared" si="34"/>
        <v>1976</v>
      </c>
      <c r="H125" s="29"/>
      <c r="I125" s="29"/>
      <c r="J125" s="29"/>
      <c r="K125" s="37"/>
      <c r="L125" s="38" t="s">
        <v>17</v>
      </c>
      <c r="M125" s="39">
        <v>1</v>
      </c>
    </row>
    <row r="126" s="1" customFormat="1" ht="30.75" customHeight="1" spans="1:13">
      <c r="A126" s="26">
        <v>10</v>
      </c>
      <c r="B126" s="21" t="s">
        <v>173</v>
      </c>
      <c r="C126" s="22" t="s">
        <v>178</v>
      </c>
      <c r="D126" s="31">
        <v>109</v>
      </c>
      <c r="E126" s="27"/>
      <c r="F126" s="28">
        <f t="shared" si="33"/>
        <v>3313.6</v>
      </c>
      <c r="G126" s="29">
        <f t="shared" si="34"/>
        <v>3313.6</v>
      </c>
      <c r="H126" s="29"/>
      <c r="I126" s="29"/>
      <c r="J126" s="29"/>
      <c r="K126" s="37"/>
      <c r="L126" s="38" t="s">
        <v>17</v>
      </c>
      <c r="M126" s="39">
        <v>1</v>
      </c>
    </row>
    <row r="127" s="1" customFormat="1" ht="30.75" customHeight="1" spans="1:13">
      <c r="A127" s="26">
        <v>11</v>
      </c>
      <c r="B127" s="21" t="s">
        <v>173</v>
      </c>
      <c r="C127" s="22" t="s">
        <v>179</v>
      </c>
      <c r="D127" s="31">
        <v>143</v>
      </c>
      <c r="E127" s="27"/>
      <c r="F127" s="28">
        <f t="shared" si="33"/>
        <v>4347.2</v>
      </c>
      <c r="G127" s="29">
        <f t="shared" si="34"/>
        <v>4347.2</v>
      </c>
      <c r="H127" s="29"/>
      <c r="I127" s="29"/>
      <c r="J127" s="29"/>
      <c r="K127" s="37"/>
      <c r="L127" s="38" t="s">
        <v>17</v>
      </c>
      <c r="M127" s="39">
        <v>1</v>
      </c>
    </row>
    <row r="128" s="1" customFormat="1" ht="30.75" customHeight="1" spans="1:13">
      <c r="A128" s="26">
        <v>12</v>
      </c>
      <c r="B128" s="21" t="s">
        <v>173</v>
      </c>
      <c r="C128" s="22" t="s">
        <v>180</v>
      </c>
      <c r="D128" s="31">
        <v>94</v>
      </c>
      <c r="E128" s="27"/>
      <c r="F128" s="28">
        <f t="shared" si="33"/>
        <v>2857.6</v>
      </c>
      <c r="G128" s="29">
        <f t="shared" si="34"/>
        <v>2857.6</v>
      </c>
      <c r="H128" s="29"/>
      <c r="I128" s="29"/>
      <c r="J128" s="29"/>
      <c r="K128" s="37"/>
      <c r="L128" s="38" t="s">
        <v>17</v>
      </c>
      <c r="M128" s="39">
        <v>1</v>
      </c>
    </row>
    <row r="129" s="1" customFormat="1" ht="30.75" customHeight="1" spans="1:13">
      <c r="A129" s="26">
        <v>13</v>
      </c>
      <c r="B129" s="21" t="s">
        <v>173</v>
      </c>
      <c r="C129" s="22" t="s">
        <v>181</v>
      </c>
      <c r="D129" s="31">
        <v>318</v>
      </c>
      <c r="E129" s="44"/>
      <c r="F129" s="28">
        <f t="shared" si="33"/>
        <v>9667.2</v>
      </c>
      <c r="G129" s="29">
        <f t="shared" si="34"/>
        <v>9667.2</v>
      </c>
      <c r="H129" s="29"/>
      <c r="I129" s="29"/>
      <c r="J129" s="29"/>
      <c r="K129" s="37"/>
      <c r="L129" s="38" t="s">
        <v>17</v>
      </c>
      <c r="M129" s="39">
        <v>1</v>
      </c>
    </row>
    <row r="130" s="1" customFormat="1" ht="30.75" customHeight="1" spans="1:13">
      <c r="A130" s="26">
        <v>14</v>
      </c>
      <c r="B130" s="21" t="s">
        <v>173</v>
      </c>
      <c r="C130" s="22" t="s">
        <v>182</v>
      </c>
      <c r="D130" s="31">
        <v>232</v>
      </c>
      <c r="E130" s="27"/>
      <c r="F130" s="28">
        <f t="shared" si="33"/>
        <v>7052.8</v>
      </c>
      <c r="G130" s="29">
        <f t="shared" si="34"/>
        <v>7052.8</v>
      </c>
      <c r="H130" s="29"/>
      <c r="I130" s="29"/>
      <c r="J130" s="29"/>
      <c r="K130" s="37"/>
      <c r="L130" s="38" t="s">
        <v>17</v>
      </c>
      <c r="M130" s="39">
        <v>1</v>
      </c>
    </row>
    <row r="131" s="1" customFormat="1" ht="30.75" customHeight="1" spans="1:13">
      <c r="A131" s="26">
        <v>15</v>
      </c>
      <c r="B131" s="21" t="s">
        <v>173</v>
      </c>
      <c r="C131" s="22" t="s">
        <v>183</v>
      </c>
      <c r="D131" s="31">
        <v>174</v>
      </c>
      <c r="E131" s="27"/>
      <c r="F131" s="28">
        <f t="shared" si="33"/>
        <v>5289.6</v>
      </c>
      <c r="G131" s="29">
        <f t="shared" si="34"/>
        <v>5289.6</v>
      </c>
      <c r="H131" s="29"/>
      <c r="I131" s="29"/>
      <c r="J131" s="29"/>
      <c r="K131" s="37"/>
      <c r="L131" s="38" t="s">
        <v>17</v>
      </c>
      <c r="M131" s="39">
        <v>1</v>
      </c>
    </row>
    <row r="132" s="1" customFormat="1" ht="30.75" customHeight="1" spans="1:13">
      <c r="A132" s="26">
        <v>16</v>
      </c>
      <c r="B132" s="21" t="s">
        <v>173</v>
      </c>
      <c r="C132" s="22" t="s">
        <v>184</v>
      </c>
      <c r="D132" s="31">
        <v>188</v>
      </c>
      <c r="E132" s="27"/>
      <c r="F132" s="28">
        <f t="shared" si="33"/>
        <v>5715.2</v>
      </c>
      <c r="G132" s="29">
        <f t="shared" si="34"/>
        <v>5715.2</v>
      </c>
      <c r="H132" s="29"/>
      <c r="I132" s="29"/>
      <c r="J132" s="29"/>
      <c r="K132" s="37"/>
      <c r="L132" s="38" t="s">
        <v>17</v>
      </c>
      <c r="M132" s="39">
        <v>1</v>
      </c>
    </row>
    <row r="133" s="1" customFormat="1" ht="30.75" customHeight="1" spans="1:13">
      <c r="A133" s="26">
        <v>17</v>
      </c>
      <c r="B133" s="21" t="s">
        <v>173</v>
      </c>
      <c r="C133" s="22" t="s">
        <v>185</v>
      </c>
      <c r="D133" s="31">
        <v>75</v>
      </c>
      <c r="E133" s="27"/>
      <c r="F133" s="28">
        <f t="shared" si="33"/>
        <v>2280</v>
      </c>
      <c r="G133" s="29">
        <f t="shared" si="34"/>
        <v>2280</v>
      </c>
      <c r="H133" s="29"/>
      <c r="I133" s="29"/>
      <c r="J133" s="29"/>
      <c r="K133" s="37"/>
      <c r="L133" s="38" t="s">
        <v>17</v>
      </c>
      <c r="M133" s="39">
        <v>1</v>
      </c>
    </row>
    <row r="134" s="1" customFormat="1" ht="30.75" customHeight="1" spans="1:13">
      <c r="A134" s="26">
        <v>18</v>
      </c>
      <c r="B134" s="21" t="s">
        <v>173</v>
      </c>
      <c r="C134" s="22" t="s">
        <v>186</v>
      </c>
      <c r="D134" s="31">
        <v>308</v>
      </c>
      <c r="E134" s="27"/>
      <c r="F134" s="28">
        <f t="shared" si="33"/>
        <v>9363.2</v>
      </c>
      <c r="G134" s="29">
        <f t="shared" si="34"/>
        <v>9363.2</v>
      </c>
      <c r="H134" s="29"/>
      <c r="I134" s="29"/>
      <c r="J134" s="29"/>
      <c r="K134" s="37"/>
      <c r="L134" s="38" t="s">
        <v>17</v>
      </c>
      <c r="M134" s="39">
        <v>1</v>
      </c>
    </row>
    <row r="135" s="1" customFormat="1" ht="30.75" customHeight="1" spans="1:13">
      <c r="A135" s="26">
        <v>19</v>
      </c>
      <c r="B135" s="21" t="s">
        <v>173</v>
      </c>
      <c r="C135" s="22" t="s">
        <v>187</v>
      </c>
      <c r="D135" s="31">
        <v>72</v>
      </c>
      <c r="E135" s="27"/>
      <c r="F135" s="28">
        <f t="shared" si="33"/>
        <v>2188.8</v>
      </c>
      <c r="G135" s="29">
        <f t="shared" si="34"/>
        <v>2188.8</v>
      </c>
      <c r="H135" s="29"/>
      <c r="I135" s="29"/>
      <c r="J135" s="29"/>
      <c r="K135" s="37"/>
      <c r="L135" s="38" t="s">
        <v>17</v>
      </c>
      <c r="M135" s="39">
        <v>1</v>
      </c>
    </row>
    <row r="136" s="1" customFormat="1" ht="30.75" customHeight="1" spans="1:13">
      <c r="A136" s="26">
        <v>20</v>
      </c>
      <c r="B136" s="21" t="s">
        <v>173</v>
      </c>
      <c r="C136" s="22" t="s">
        <v>188</v>
      </c>
      <c r="D136" s="31">
        <v>186</v>
      </c>
      <c r="E136" s="27"/>
      <c r="F136" s="28">
        <f t="shared" si="33"/>
        <v>5654.4</v>
      </c>
      <c r="G136" s="29">
        <f t="shared" si="34"/>
        <v>5654.4</v>
      </c>
      <c r="H136" s="29"/>
      <c r="I136" s="29"/>
      <c r="J136" s="29"/>
      <c r="K136" s="37"/>
      <c r="L136" s="38" t="s">
        <v>17</v>
      </c>
      <c r="M136" s="39">
        <v>1</v>
      </c>
    </row>
    <row r="137" s="1" customFormat="1" ht="30.75" customHeight="1" spans="1:13">
      <c r="A137" s="26">
        <v>21</v>
      </c>
      <c r="B137" s="21" t="s">
        <v>173</v>
      </c>
      <c r="C137" s="22" t="s">
        <v>189</v>
      </c>
      <c r="D137" s="31">
        <v>31.96</v>
      </c>
      <c r="E137" s="27"/>
      <c r="F137" s="28">
        <f t="shared" si="33"/>
        <v>971.58</v>
      </c>
      <c r="G137" s="29">
        <f t="shared" si="34"/>
        <v>971.58</v>
      </c>
      <c r="H137" s="29"/>
      <c r="I137" s="29"/>
      <c r="J137" s="29"/>
      <c r="K137" s="37"/>
      <c r="L137" s="38" t="s">
        <v>17</v>
      </c>
      <c r="M137" s="39">
        <v>1</v>
      </c>
    </row>
    <row r="138" s="1" customFormat="1" ht="30.75" customHeight="1" spans="1:13">
      <c r="A138" s="26">
        <v>22</v>
      </c>
      <c r="B138" s="21" t="s">
        <v>173</v>
      </c>
      <c r="C138" s="22" t="s">
        <v>190</v>
      </c>
      <c r="D138" s="31">
        <v>81.06</v>
      </c>
      <c r="E138" s="27"/>
      <c r="F138" s="28">
        <f t="shared" si="33"/>
        <v>2464.22</v>
      </c>
      <c r="G138" s="29">
        <f t="shared" si="34"/>
        <v>2464.22</v>
      </c>
      <c r="H138" s="29"/>
      <c r="I138" s="29"/>
      <c r="J138" s="29"/>
      <c r="K138" s="37"/>
      <c r="L138" s="38" t="s">
        <v>17</v>
      </c>
      <c r="M138" s="39">
        <v>1</v>
      </c>
    </row>
    <row r="139" s="1" customFormat="1" ht="30.75" customHeight="1" spans="1:13">
      <c r="A139" s="26">
        <v>23</v>
      </c>
      <c r="B139" s="21" t="s">
        <v>173</v>
      </c>
      <c r="C139" s="22" t="s">
        <v>191</v>
      </c>
      <c r="D139" s="31">
        <v>111.05</v>
      </c>
      <c r="E139" s="27"/>
      <c r="F139" s="28">
        <f t="shared" si="33"/>
        <v>3375.92</v>
      </c>
      <c r="G139" s="29">
        <f t="shared" si="34"/>
        <v>3375.92</v>
      </c>
      <c r="H139" s="29"/>
      <c r="I139" s="29"/>
      <c r="J139" s="29"/>
      <c r="K139" s="37"/>
      <c r="L139" s="38" t="s">
        <v>17</v>
      </c>
      <c r="M139" s="39">
        <v>1</v>
      </c>
    </row>
    <row r="140" s="1" customFormat="1" ht="30.75" customHeight="1" spans="1:13">
      <c r="A140" s="26">
        <v>24</v>
      </c>
      <c r="B140" s="21" t="s">
        <v>173</v>
      </c>
      <c r="C140" s="22" t="s">
        <v>192</v>
      </c>
      <c r="D140" s="31">
        <v>8.7</v>
      </c>
      <c r="E140" s="27"/>
      <c r="F140" s="28">
        <f t="shared" si="33"/>
        <v>264.48</v>
      </c>
      <c r="G140" s="29">
        <f t="shared" si="34"/>
        <v>264.48</v>
      </c>
      <c r="H140" s="29"/>
      <c r="I140" s="29"/>
      <c r="J140" s="29"/>
      <c r="K140" s="37"/>
      <c r="L140" s="38" t="s">
        <v>17</v>
      </c>
      <c r="M140" s="39">
        <v>1</v>
      </c>
    </row>
    <row r="141" s="1" customFormat="1" ht="30.75" customHeight="1" spans="1:13">
      <c r="A141" s="26">
        <v>25</v>
      </c>
      <c r="B141" s="21" t="s">
        <v>173</v>
      </c>
      <c r="C141" s="22" t="s">
        <v>193</v>
      </c>
      <c r="D141" s="31">
        <v>75.73</v>
      </c>
      <c r="E141" s="27"/>
      <c r="F141" s="28">
        <f t="shared" si="33"/>
        <v>2302.19</v>
      </c>
      <c r="G141" s="29">
        <f t="shared" si="34"/>
        <v>2302.19</v>
      </c>
      <c r="H141" s="29"/>
      <c r="I141" s="29"/>
      <c r="J141" s="29"/>
      <c r="K141" s="37"/>
      <c r="L141" s="38" t="s">
        <v>17</v>
      </c>
      <c r="M141" s="39">
        <v>1</v>
      </c>
    </row>
    <row r="142" s="1" customFormat="1" ht="30.75" customHeight="1" spans="1:13">
      <c r="A142" s="26">
        <v>26</v>
      </c>
      <c r="B142" s="21" t="s">
        <v>173</v>
      </c>
      <c r="C142" s="22" t="s">
        <v>194</v>
      </c>
      <c r="D142" s="31">
        <v>49.37</v>
      </c>
      <c r="E142" s="27"/>
      <c r="F142" s="28">
        <f t="shared" si="33"/>
        <v>1500.85</v>
      </c>
      <c r="G142" s="29">
        <f t="shared" si="34"/>
        <v>1500.85</v>
      </c>
      <c r="H142" s="29"/>
      <c r="I142" s="29"/>
      <c r="J142" s="29"/>
      <c r="K142" s="37"/>
      <c r="L142" s="38" t="s">
        <v>17</v>
      </c>
      <c r="M142" s="39">
        <v>1</v>
      </c>
    </row>
    <row r="143" s="1" customFormat="1" ht="30.75" customHeight="1" spans="1:13">
      <c r="A143" s="26">
        <v>27</v>
      </c>
      <c r="B143" s="21" t="s">
        <v>173</v>
      </c>
      <c r="C143" s="22" t="s">
        <v>195</v>
      </c>
      <c r="D143" s="31">
        <v>10.73</v>
      </c>
      <c r="E143" s="27"/>
      <c r="F143" s="28">
        <f t="shared" si="33"/>
        <v>326.19</v>
      </c>
      <c r="G143" s="29">
        <f t="shared" si="34"/>
        <v>326.19</v>
      </c>
      <c r="H143" s="29"/>
      <c r="I143" s="29"/>
      <c r="J143" s="29"/>
      <c r="K143" s="37"/>
      <c r="L143" s="38" t="s">
        <v>17</v>
      </c>
      <c r="M143" s="39">
        <v>1</v>
      </c>
    </row>
    <row r="144" s="1" customFormat="1" ht="30.75" customHeight="1" spans="1:13">
      <c r="A144" s="26">
        <v>28</v>
      </c>
      <c r="B144" s="21" t="s">
        <v>173</v>
      </c>
      <c r="C144" s="22" t="s">
        <v>196</v>
      </c>
      <c r="D144" s="31">
        <v>731.88</v>
      </c>
      <c r="E144" s="27"/>
      <c r="F144" s="28">
        <f t="shared" si="33"/>
        <v>22249.15</v>
      </c>
      <c r="G144" s="29">
        <f t="shared" si="34"/>
        <v>22249.15</v>
      </c>
      <c r="H144" s="29"/>
      <c r="I144" s="29"/>
      <c r="J144" s="29"/>
      <c r="K144" s="37"/>
      <c r="L144" s="38" t="s">
        <v>56</v>
      </c>
      <c r="M144" s="39"/>
    </row>
    <row r="145" s="1" customFormat="1" ht="30.75" customHeight="1" spans="1:13">
      <c r="A145" s="26">
        <v>29</v>
      </c>
      <c r="B145" s="21" t="s">
        <v>173</v>
      </c>
      <c r="C145" s="22" t="s">
        <v>197</v>
      </c>
      <c r="D145" s="31">
        <v>124.84</v>
      </c>
      <c r="E145" s="27"/>
      <c r="F145" s="28">
        <f t="shared" si="33"/>
        <v>3795.14</v>
      </c>
      <c r="G145" s="29">
        <f t="shared" si="34"/>
        <v>3795.14</v>
      </c>
      <c r="H145" s="29"/>
      <c r="I145" s="29"/>
      <c r="J145" s="29"/>
      <c r="K145" s="37"/>
      <c r="L145" s="38" t="s">
        <v>56</v>
      </c>
      <c r="M145" s="39"/>
    </row>
    <row r="146" s="1" customFormat="1" ht="30.75" customHeight="1" spans="1:13">
      <c r="A146" s="26">
        <v>30</v>
      </c>
      <c r="B146" s="21" t="s">
        <v>198</v>
      </c>
      <c r="C146" s="22" t="s">
        <v>199</v>
      </c>
      <c r="D146" s="31">
        <v>366.87</v>
      </c>
      <c r="E146" s="27">
        <v>2908.82</v>
      </c>
      <c r="F146" s="28">
        <f t="shared" si="33"/>
        <v>12810.88</v>
      </c>
      <c r="G146" s="29">
        <f t="shared" si="34"/>
        <v>11152.85</v>
      </c>
      <c r="H146" s="29"/>
      <c r="I146" s="29"/>
      <c r="J146" s="29"/>
      <c r="K146" s="37">
        <f>ROUND(E146*38*0.015,2)</f>
        <v>1658.03</v>
      </c>
      <c r="L146" s="38" t="s">
        <v>17</v>
      </c>
      <c r="M146" s="39">
        <v>1</v>
      </c>
    </row>
    <row r="147" s="1" customFormat="1" ht="30.75" customHeight="1" spans="1:13">
      <c r="A147" s="26">
        <v>31</v>
      </c>
      <c r="B147" s="21" t="s">
        <v>198</v>
      </c>
      <c r="C147" s="22" t="s">
        <v>200</v>
      </c>
      <c r="D147" s="31">
        <v>226.91</v>
      </c>
      <c r="E147" s="27"/>
      <c r="F147" s="28">
        <f t="shared" si="33"/>
        <v>6898.06</v>
      </c>
      <c r="G147" s="29">
        <f t="shared" si="34"/>
        <v>6898.06</v>
      </c>
      <c r="H147" s="29"/>
      <c r="I147" s="29"/>
      <c r="J147" s="29"/>
      <c r="K147" s="37"/>
      <c r="L147" s="38" t="s">
        <v>17</v>
      </c>
      <c r="M147" s="39">
        <v>1</v>
      </c>
    </row>
    <row r="148" s="1" customFormat="1" ht="30.75" customHeight="1" spans="1:13">
      <c r="A148" s="26">
        <v>32</v>
      </c>
      <c r="B148" s="21" t="s">
        <v>198</v>
      </c>
      <c r="C148" s="22" t="s">
        <v>201</v>
      </c>
      <c r="D148" s="31">
        <v>18.11</v>
      </c>
      <c r="E148" s="27"/>
      <c r="F148" s="28">
        <f t="shared" si="33"/>
        <v>550.54</v>
      </c>
      <c r="G148" s="29">
        <f t="shared" si="34"/>
        <v>550.54</v>
      </c>
      <c r="H148" s="29"/>
      <c r="I148" s="29"/>
      <c r="J148" s="29"/>
      <c r="K148" s="37"/>
      <c r="L148" s="38" t="s">
        <v>17</v>
      </c>
      <c r="M148" s="39">
        <v>1</v>
      </c>
    </row>
    <row r="149" s="1" customFormat="1" ht="30.75" customHeight="1" spans="1:13">
      <c r="A149" s="26">
        <v>33</v>
      </c>
      <c r="B149" s="21" t="s">
        <v>198</v>
      </c>
      <c r="C149" s="22" t="s">
        <v>202</v>
      </c>
      <c r="D149" s="31">
        <v>39.24</v>
      </c>
      <c r="E149" s="27"/>
      <c r="F149" s="28">
        <f t="shared" si="33"/>
        <v>1192.9</v>
      </c>
      <c r="G149" s="29">
        <f t="shared" si="34"/>
        <v>1192.9</v>
      </c>
      <c r="H149" s="29"/>
      <c r="I149" s="29"/>
      <c r="J149" s="29"/>
      <c r="K149" s="37"/>
      <c r="L149" s="38" t="s">
        <v>17</v>
      </c>
      <c r="M149" s="39">
        <v>1</v>
      </c>
    </row>
    <row r="150" s="1" customFormat="1" ht="30.75" customHeight="1" spans="1:13">
      <c r="A150" s="26">
        <v>34</v>
      </c>
      <c r="B150" s="21" t="s">
        <v>198</v>
      </c>
      <c r="C150" s="22" t="s">
        <v>203</v>
      </c>
      <c r="D150" s="31">
        <v>117.58</v>
      </c>
      <c r="E150" s="27"/>
      <c r="F150" s="28">
        <f t="shared" si="33"/>
        <v>3574.43</v>
      </c>
      <c r="G150" s="29">
        <f t="shared" si="34"/>
        <v>3574.43</v>
      </c>
      <c r="H150" s="29"/>
      <c r="I150" s="29"/>
      <c r="J150" s="29"/>
      <c r="K150" s="37"/>
      <c r="L150" s="38" t="s">
        <v>17</v>
      </c>
      <c r="M150" s="39">
        <v>1</v>
      </c>
    </row>
    <row r="151" s="1" customFormat="1" ht="30.75" customHeight="1" spans="1:13">
      <c r="A151" s="26">
        <v>35</v>
      </c>
      <c r="B151" s="21" t="s">
        <v>198</v>
      </c>
      <c r="C151" s="22" t="s">
        <v>204</v>
      </c>
      <c r="D151" s="31">
        <v>64.8</v>
      </c>
      <c r="E151" s="27"/>
      <c r="F151" s="28">
        <f t="shared" si="33"/>
        <v>1969.92</v>
      </c>
      <c r="G151" s="29">
        <f t="shared" si="34"/>
        <v>1969.92</v>
      </c>
      <c r="H151" s="29"/>
      <c r="I151" s="29"/>
      <c r="J151" s="29"/>
      <c r="K151" s="37"/>
      <c r="L151" s="38" t="s">
        <v>17</v>
      </c>
      <c r="M151" s="39">
        <v>1</v>
      </c>
    </row>
    <row r="152" s="1" customFormat="1" ht="30.75" customHeight="1" spans="1:13">
      <c r="A152" s="26">
        <v>36</v>
      </c>
      <c r="B152" s="21" t="s">
        <v>198</v>
      </c>
      <c r="C152" s="22" t="s">
        <v>205</v>
      </c>
      <c r="D152" s="31">
        <v>140.17</v>
      </c>
      <c r="E152" s="27"/>
      <c r="F152" s="28">
        <f t="shared" si="33"/>
        <v>4261.17</v>
      </c>
      <c r="G152" s="29">
        <f t="shared" si="34"/>
        <v>4261.17</v>
      </c>
      <c r="H152" s="29"/>
      <c r="I152" s="29"/>
      <c r="J152" s="29"/>
      <c r="K152" s="37"/>
      <c r="L152" s="38" t="s">
        <v>17</v>
      </c>
      <c r="M152" s="39">
        <v>1</v>
      </c>
    </row>
    <row r="153" s="1" customFormat="1" ht="30.75" customHeight="1" spans="1:13">
      <c r="A153" s="26">
        <v>37</v>
      </c>
      <c r="B153" s="21" t="s">
        <v>198</v>
      </c>
      <c r="C153" s="22" t="s">
        <v>206</v>
      </c>
      <c r="D153" s="31">
        <v>162.2</v>
      </c>
      <c r="E153" s="27"/>
      <c r="F153" s="28">
        <f t="shared" si="33"/>
        <v>4930.88</v>
      </c>
      <c r="G153" s="29">
        <f t="shared" si="34"/>
        <v>4930.88</v>
      </c>
      <c r="H153" s="29"/>
      <c r="I153" s="29"/>
      <c r="J153" s="29"/>
      <c r="K153" s="37"/>
      <c r="L153" s="38" t="s">
        <v>17</v>
      </c>
      <c r="M153" s="39">
        <v>1</v>
      </c>
    </row>
    <row r="154" s="1" customFormat="1" ht="30.75" customHeight="1" spans="1:13">
      <c r="A154" s="26">
        <v>38</v>
      </c>
      <c r="B154" s="21" t="s">
        <v>198</v>
      </c>
      <c r="C154" s="22" t="s">
        <v>207</v>
      </c>
      <c r="D154" s="31">
        <v>63.17</v>
      </c>
      <c r="E154" s="27"/>
      <c r="F154" s="28">
        <f t="shared" si="33"/>
        <v>1920.37</v>
      </c>
      <c r="G154" s="29">
        <f t="shared" si="34"/>
        <v>1920.37</v>
      </c>
      <c r="H154" s="29"/>
      <c r="I154" s="29"/>
      <c r="J154" s="29"/>
      <c r="K154" s="37"/>
      <c r="L154" s="38" t="s">
        <v>17</v>
      </c>
      <c r="M154" s="39">
        <v>1</v>
      </c>
    </row>
    <row r="155" s="1" customFormat="1" ht="30.75" customHeight="1" spans="1:13">
      <c r="A155" s="26">
        <v>39</v>
      </c>
      <c r="B155" s="21" t="s">
        <v>198</v>
      </c>
      <c r="C155" s="22" t="s">
        <v>208</v>
      </c>
      <c r="D155" s="31">
        <v>82.86</v>
      </c>
      <c r="E155" s="27"/>
      <c r="F155" s="28">
        <f t="shared" si="33"/>
        <v>2518.94</v>
      </c>
      <c r="G155" s="29">
        <f t="shared" si="34"/>
        <v>2518.94</v>
      </c>
      <c r="H155" s="29"/>
      <c r="I155" s="29"/>
      <c r="J155" s="29"/>
      <c r="K155" s="37"/>
      <c r="L155" s="38" t="s">
        <v>17</v>
      </c>
      <c r="M155" s="39">
        <v>1</v>
      </c>
    </row>
    <row r="156" s="1" customFormat="1" ht="30.75" customHeight="1" spans="1:13">
      <c r="A156" s="26">
        <v>40</v>
      </c>
      <c r="B156" s="21" t="s">
        <v>198</v>
      </c>
      <c r="C156" s="22" t="s">
        <v>209</v>
      </c>
      <c r="D156" s="31">
        <v>60.32</v>
      </c>
      <c r="E156" s="27"/>
      <c r="F156" s="28">
        <f t="shared" si="33"/>
        <v>1833.73</v>
      </c>
      <c r="G156" s="29">
        <f t="shared" si="34"/>
        <v>1833.73</v>
      </c>
      <c r="H156" s="29"/>
      <c r="I156" s="29"/>
      <c r="J156" s="29"/>
      <c r="K156" s="37"/>
      <c r="L156" s="38" t="s">
        <v>17</v>
      </c>
      <c r="M156" s="39">
        <v>1</v>
      </c>
    </row>
    <row r="157" s="1" customFormat="1" ht="30.75" customHeight="1" spans="1:13">
      <c r="A157" s="26">
        <v>41</v>
      </c>
      <c r="B157" s="21" t="s">
        <v>198</v>
      </c>
      <c r="C157" s="22" t="s">
        <v>210</v>
      </c>
      <c r="D157" s="27">
        <v>222.47</v>
      </c>
      <c r="E157" s="27"/>
      <c r="F157" s="28">
        <f t="shared" si="33"/>
        <v>6763.09</v>
      </c>
      <c r="G157" s="29">
        <f t="shared" si="34"/>
        <v>6763.09</v>
      </c>
      <c r="H157" s="29"/>
      <c r="I157" s="29"/>
      <c r="J157" s="29"/>
      <c r="K157" s="37"/>
      <c r="L157" s="38" t="s">
        <v>17</v>
      </c>
      <c r="M157" s="39">
        <v>1</v>
      </c>
    </row>
    <row r="158" s="1" customFormat="1" ht="30.75" customHeight="1" spans="1:13">
      <c r="A158" s="26">
        <v>42</v>
      </c>
      <c r="B158" s="21" t="s">
        <v>198</v>
      </c>
      <c r="C158" s="22" t="s">
        <v>211</v>
      </c>
      <c r="D158" s="31">
        <v>62.48</v>
      </c>
      <c r="E158" s="27"/>
      <c r="F158" s="28">
        <f t="shared" si="33"/>
        <v>1899.39</v>
      </c>
      <c r="G158" s="29">
        <f t="shared" si="34"/>
        <v>1899.39</v>
      </c>
      <c r="H158" s="29"/>
      <c r="I158" s="29"/>
      <c r="J158" s="29"/>
      <c r="K158" s="37"/>
      <c r="L158" s="38" t="s">
        <v>17</v>
      </c>
      <c r="M158" s="39">
        <v>1</v>
      </c>
    </row>
    <row r="159" s="1" customFormat="1" ht="30.75" customHeight="1" spans="1:13">
      <c r="A159" s="26">
        <v>43</v>
      </c>
      <c r="B159" s="21" t="s">
        <v>198</v>
      </c>
      <c r="C159" s="22" t="s">
        <v>212</v>
      </c>
      <c r="D159" s="31">
        <v>223.44</v>
      </c>
      <c r="E159" s="27"/>
      <c r="F159" s="28">
        <f t="shared" si="33"/>
        <v>6792.58</v>
      </c>
      <c r="G159" s="29">
        <f t="shared" si="34"/>
        <v>6792.58</v>
      </c>
      <c r="H159" s="29"/>
      <c r="I159" s="29"/>
      <c r="J159" s="29"/>
      <c r="K159" s="37"/>
      <c r="L159" s="38" t="s">
        <v>17</v>
      </c>
      <c r="M159" s="39">
        <v>1</v>
      </c>
    </row>
    <row r="160" s="1" customFormat="1" ht="30.75" customHeight="1" spans="1:13">
      <c r="A160" s="26">
        <v>44</v>
      </c>
      <c r="B160" s="21" t="s">
        <v>198</v>
      </c>
      <c r="C160" s="22" t="s">
        <v>213</v>
      </c>
      <c r="D160" s="31">
        <v>89.81</v>
      </c>
      <c r="E160" s="27"/>
      <c r="F160" s="28">
        <f t="shared" si="33"/>
        <v>2730.22</v>
      </c>
      <c r="G160" s="29">
        <f t="shared" si="34"/>
        <v>2730.22</v>
      </c>
      <c r="H160" s="29"/>
      <c r="I160" s="29"/>
      <c r="J160" s="29"/>
      <c r="K160" s="37"/>
      <c r="L160" s="38" t="s">
        <v>17</v>
      </c>
      <c r="M160" s="39">
        <v>1</v>
      </c>
    </row>
    <row r="161" s="1" customFormat="1" ht="30.75" customHeight="1" spans="1:13">
      <c r="A161" s="26">
        <v>45</v>
      </c>
      <c r="B161" s="21" t="s">
        <v>198</v>
      </c>
      <c r="C161" s="22" t="s">
        <v>214</v>
      </c>
      <c r="D161" s="31">
        <v>68</v>
      </c>
      <c r="E161" s="27"/>
      <c r="F161" s="28">
        <f t="shared" si="33"/>
        <v>2067.2</v>
      </c>
      <c r="G161" s="29">
        <f t="shared" si="34"/>
        <v>2067.2</v>
      </c>
      <c r="H161" s="29"/>
      <c r="I161" s="29"/>
      <c r="J161" s="29"/>
      <c r="K161" s="37"/>
      <c r="L161" s="38" t="s">
        <v>56</v>
      </c>
      <c r="M161" s="39"/>
    </row>
    <row r="162" s="1" customFormat="1" ht="30.75" customHeight="1" spans="1:13">
      <c r="A162" s="26">
        <v>46</v>
      </c>
      <c r="B162" s="21" t="s">
        <v>198</v>
      </c>
      <c r="C162" s="22" t="s">
        <v>215</v>
      </c>
      <c r="D162" s="31">
        <v>887.59</v>
      </c>
      <c r="E162" s="27"/>
      <c r="F162" s="28">
        <f t="shared" si="33"/>
        <v>26982.74</v>
      </c>
      <c r="G162" s="29">
        <f t="shared" si="34"/>
        <v>26982.74</v>
      </c>
      <c r="H162" s="29"/>
      <c r="I162" s="29"/>
      <c r="J162" s="29"/>
      <c r="K162" s="37"/>
      <c r="L162" s="38" t="s">
        <v>56</v>
      </c>
      <c r="M162" s="39"/>
    </row>
    <row r="163" s="1" customFormat="1" ht="30.75" customHeight="1" spans="1:13">
      <c r="A163" s="26">
        <v>47</v>
      </c>
      <c r="B163" s="21" t="s">
        <v>198</v>
      </c>
      <c r="C163" s="22" t="s">
        <v>216</v>
      </c>
      <c r="D163" s="31">
        <v>12.8</v>
      </c>
      <c r="E163" s="27"/>
      <c r="F163" s="28">
        <f t="shared" si="33"/>
        <v>389.12</v>
      </c>
      <c r="G163" s="29">
        <f t="shared" si="34"/>
        <v>389.12</v>
      </c>
      <c r="H163" s="29"/>
      <c r="I163" s="29"/>
      <c r="J163" s="29"/>
      <c r="K163" s="37"/>
      <c r="L163" s="38" t="s">
        <v>56</v>
      </c>
      <c r="M163" s="39"/>
    </row>
    <row r="164" s="1" customFormat="1" ht="30.75" customHeight="1" spans="1:13">
      <c r="A164" s="26">
        <v>48</v>
      </c>
      <c r="B164" s="21" t="s">
        <v>217</v>
      </c>
      <c r="C164" s="22" t="s">
        <v>218</v>
      </c>
      <c r="D164" s="31">
        <v>181.68</v>
      </c>
      <c r="E164" s="31">
        <v>586.14</v>
      </c>
      <c r="F164" s="28">
        <f t="shared" si="33"/>
        <v>5857.17</v>
      </c>
      <c r="G164" s="29">
        <f t="shared" si="34"/>
        <v>5523.07</v>
      </c>
      <c r="H164" s="29"/>
      <c r="I164" s="29"/>
      <c r="J164" s="29"/>
      <c r="K164" s="37">
        <f>ROUND(E164*38*0.015,2)</f>
        <v>334.1</v>
      </c>
      <c r="L164" s="38" t="s">
        <v>17</v>
      </c>
      <c r="M164" s="39">
        <v>1</v>
      </c>
    </row>
    <row r="165" s="1" customFormat="1" ht="30.75" customHeight="1" spans="1:13">
      <c r="A165" s="26">
        <v>49</v>
      </c>
      <c r="B165" s="21" t="s">
        <v>217</v>
      </c>
      <c r="C165" s="22" t="s">
        <v>219</v>
      </c>
      <c r="D165" s="31">
        <v>190.62</v>
      </c>
      <c r="E165" s="31"/>
      <c r="F165" s="28">
        <f t="shared" si="33"/>
        <v>5794.85</v>
      </c>
      <c r="G165" s="29">
        <f t="shared" si="34"/>
        <v>5794.85</v>
      </c>
      <c r="H165" s="29"/>
      <c r="I165" s="29"/>
      <c r="J165" s="29"/>
      <c r="K165" s="37"/>
      <c r="L165" s="38" t="s">
        <v>17</v>
      </c>
      <c r="M165" s="39">
        <v>1</v>
      </c>
    </row>
    <row r="166" s="1" customFormat="1" ht="30.75" customHeight="1" spans="1:13">
      <c r="A166" s="26">
        <v>50</v>
      </c>
      <c r="B166" s="21" t="s">
        <v>217</v>
      </c>
      <c r="C166" s="22" t="s">
        <v>220</v>
      </c>
      <c r="D166" s="31">
        <v>73.44</v>
      </c>
      <c r="E166" s="31"/>
      <c r="F166" s="28">
        <f t="shared" si="33"/>
        <v>2232.58</v>
      </c>
      <c r="G166" s="29">
        <f t="shared" si="34"/>
        <v>2232.58</v>
      </c>
      <c r="H166" s="29"/>
      <c r="I166" s="29"/>
      <c r="J166" s="29"/>
      <c r="K166" s="37"/>
      <c r="L166" s="38" t="s">
        <v>17</v>
      </c>
      <c r="M166" s="39">
        <v>1</v>
      </c>
    </row>
    <row r="167" s="1" customFormat="1" ht="30.75" customHeight="1" spans="1:13">
      <c r="A167" s="26">
        <v>51</v>
      </c>
      <c r="B167" s="21" t="s">
        <v>217</v>
      </c>
      <c r="C167" s="22" t="s">
        <v>221</v>
      </c>
      <c r="D167" s="31">
        <v>66.6</v>
      </c>
      <c r="E167" s="31"/>
      <c r="F167" s="28">
        <f t="shared" si="33"/>
        <v>2024.64</v>
      </c>
      <c r="G167" s="29">
        <f t="shared" si="34"/>
        <v>2024.64</v>
      </c>
      <c r="H167" s="29"/>
      <c r="I167" s="29"/>
      <c r="J167" s="29"/>
      <c r="K167" s="37"/>
      <c r="L167" s="38" t="s">
        <v>17</v>
      </c>
      <c r="M167" s="39">
        <v>1</v>
      </c>
    </row>
    <row r="168" s="1" customFormat="1" ht="30.75" customHeight="1" spans="1:13">
      <c r="A168" s="26">
        <v>52</v>
      </c>
      <c r="B168" s="21" t="s">
        <v>217</v>
      </c>
      <c r="C168" s="22" t="s">
        <v>222</v>
      </c>
      <c r="D168" s="31">
        <v>53.1</v>
      </c>
      <c r="E168" s="31"/>
      <c r="F168" s="28">
        <f t="shared" si="33"/>
        <v>1614.24</v>
      </c>
      <c r="G168" s="29">
        <f t="shared" si="34"/>
        <v>1614.24</v>
      </c>
      <c r="H168" s="29"/>
      <c r="I168" s="29"/>
      <c r="J168" s="29"/>
      <c r="K168" s="37"/>
      <c r="L168" s="38" t="s">
        <v>17</v>
      </c>
      <c r="M168" s="39">
        <v>1</v>
      </c>
    </row>
    <row r="169" s="1" customFormat="1" ht="30.75" customHeight="1" spans="1:13">
      <c r="A169" s="26">
        <v>53</v>
      </c>
      <c r="B169" s="21" t="s">
        <v>217</v>
      </c>
      <c r="C169" s="22" t="s">
        <v>223</v>
      </c>
      <c r="D169" s="31">
        <v>20.7</v>
      </c>
      <c r="E169" s="31"/>
      <c r="F169" s="28">
        <f t="shared" si="33"/>
        <v>629.28</v>
      </c>
      <c r="G169" s="29">
        <f t="shared" si="34"/>
        <v>629.28</v>
      </c>
      <c r="H169" s="29"/>
      <c r="I169" s="29"/>
      <c r="J169" s="29"/>
      <c r="K169" s="37"/>
      <c r="L169" s="38" t="s">
        <v>17</v>
      </c>
      <c r="M169" s="39">
        <v>1</v>
      </c>
    </row>
    <row r="170" s="1" customFormat="1" ht="30.75" customHeight="1" spans="1:13">
      <c r="A170" s="26">
        <v>54</v>
      </c>
      <c r="B170" s="21" t="s">
        <v>224</v>
      </c>
      <c r="C170" s="22" t="s">
        <v>225</v>
      </c>
      <c r="D170" s="31">
        <v>7214.6</v>
      </c>
      <c r="E170" s="27">
        <v>7929.6</v>
      </c>
      <c r="F170" s="28">
        <f t="shared" si="33"/>
        <v>223843.71</v>
      </c>
      <c r="G170" s="29">
        <f t="shared" si="34"/>
        <v>219323.84</v>
      </c>
      <c r="H170" s="29"/>
      <c r="I170" s="29"/>
      <c r="J170" s="29"/>
      <c r="K170" s="37">
        <f>ROUND(E170*38*0.015,2)</f>
        <v>4519.87</v>
      </c>
      <c r="L170" s="38" t="s">
        <v>17</v>
      </c>
      <c r="M170" s="39">
        <v>0.3</v>
      </c>
    </row>
    <row r="171" s="1" customFormat="1" ht="30.75" customHeight="1" spans="1:13">
      <c r="A171" s="26">
        <v>55</v>
      </c>
      <c r="B171" s="21" t="s">
        <v>224</v>
      </c>
      <c r="C171" s="22" t="s">
        <v>226</v>
      </c>
      <c r="D171" s="27">
        <v>715</v>
      </c>
      <c r="E171" s="27"/>
      <c r="F171" s="28">
        <f t="shared" si="33"/>
        <v>21736</v>
      </c>
      <c r="G171" s="29">
        <f t="shared" si="34"/>
        <v>21736</v>
      </c>
      <c r="H171" s="29"/>
      <c r="I171" s="29"/>
      <c r="J171" s="29"/>
      <c r="K171" s="37"/>
      <c r="L171" s="38" t="s">
        <v>56</v>
      </c>
      <c r="M171" s="39"/>
    </row>
    <row r="172" s="1" customFormat="1" ht="30.75" customHeight="1" spans="1:13">
      <c r="A172" s="26">
        <v>56</v>
      </c>
      <c r="B172" s="21" t="s">
        <v>227</v>
      </c>
      <c r="C172" s="22" t="s">
        <v>228</v>
      </c>
      <c r="D172" s="31">
        <v>7248.48</v>
      </c>
      <c r="E172" s="27">
        <v>7825.21</v>
      </c>
      <c r="F172" s="28">
        <f t="shared" si="33"/>
        <v>224814.16</v>
      </c>
      <c r="G172" s="29">
        <f t="shared" si="34"/>
        <v>220353.79</v>
      </c>
      <c r="H172" s="29"/>
      <c r="I172" s="29"/>
      <c r="J172" s="29"/>
      <c r="K172" s="37">
        <f>ROUND(E172*38*0.015,2)</f>
        <v>4460.37</v>
      </c>
      <c r="L172" s="38" t="s">
        <v>17</v>
      </c>
      <c r="M172" s="39">
        <v>0.3</v>
      </c>
    </row>
    <row r="173" s="1" customFormat="1" ht="30.75" customHeight="1" spans="1:13">
      <c r="A173" s="26">
        <v>57</v>
      </c>
      <c r="B173" s="21" t="s">
        <v>227</v>
      </c>
      <c r="C173" s="22" t="s">
        <v>229</v>
      </c>
      <c r="D173" s="31">
        <v>66.67</v>
      </c>
      <c r="E173" s="27"/>
      <c r="F173" s="28">
        <f t="shared" si="33"/>
        <v>2026.77</v>
      </c>
      <c r="G173" s="29">
        <f t="shared" si="34"/>
        <v>2026.77</v>
      </c>
      <c r="H173" s="29"/>
      <c r="I173" s="29"/>
      <c r="J173" s="29"/>
      <c r="K173" s="37"/>
      <c r="L173" s="38" t="s">
        <v>17</v>
      </c>
      <c r="M173" s="39">
        <v>1</v>
      </c>
    </row>
    <row r="174" s="1" customFormat="1" ht="30.75" customHeight="1" spans="1:13">
      <c r="A174" s="26">
        <v>58</v>
      </c>
      <c r="B174" s="21" t="s">
        <v>227</v>
      </c>
      <c r="C174" s="22" t="s">
        <v>230</v>
      </c>
      <c r="D174" s="31">
        <v>119.49</v>
      </c>
      <c r="E174" s="27"/>
      <c r="F174" s="28">
        <f t="shared" si="33"/>
        <v>3632.5</v>
      </c>
      <c r="G174" s="29">
        <f t="shared" si="34"/>
        <v>3632.5</v>
      </c>
      <c r="H174" s="29"/>
      <c r="I174" s="29"/>
      <c r="J174" s="29"/>
      <c r="K174" s="37"/>
      <c r="L174" s="38" t="s">
        <v>17</v>
      </c>
      <c r="M174" s="39">
        <v>1</v>
      </c>
    </row>
    <row r="175" s="1" customFormat="1" ht="30.75" customHeight="1" spans="1:13">
      <c r="A175" s="26">
        <v>59</v>
      </c>
      <c r="B175" s="21" t="s">
        <v>227</v>
      </c>
      <c r="C175" s="22" t="s">
        <v>231</v>
      </c>
      <c r="D175" s="31">
        <v>95.75</v>
      </c>
      <c r="E175" s="27"/>
      <c r="F175" s="28">
        <f t="shared" si="33"/>
        <v>2910.8</v>
      </c>
      <c r="G175" s="29">
        <f t="shared" si="34"/>
        <v>2910.8</v>
      </c>
      <c r="H175" s="29"/>
      <c r="I175" s="29"/>
      <c r="J175" s="29"/>
      <c r="K175" s="37"/>
      <c r="L175" s="38" t="s">
        <v>17</v>
      </c>
      <c r="M175" s="39">
        <v>1</v>
      </c>
    </row>
    <row r="176" s="1" customFormat="1" ht="30.75" customHeight="1" spans="1:13">
      <c r="A176" s="26">
        <v>60</v>
      </c>
      <c r="B176" s="21" t="s">
        <v>227</v>
      </c>
      <c r="C176" s="22" t="s">
        <v>232</v>
      </c>
      <c r="D176" s="31">
        <v>31.53</v>
      </c>
      <c r="E176" s="27"/>
      <c r="F176" s="28">
        <f t="shared" si="33"/>
        <v>958.51</v>
      </c>
      <c r="G176" s="29">
        <f t="shared" si="34"/>
        <v>958.51</v>
      </c>
      <c r="H176" s="29"/>
      <c r="I176" s="29"/>
      <c r="J176" s="29"/>
      <c r="K176" s="37"/>
      <c r="L176" s="38" t="s">
        <v>17</v>
      </c>
      <c r="M176" s="39">
        <v>1</v>
      </c>
    </row>
    <row r="177" s="1" customFormat="1" ht="30.75" customHeight="1" spans="1:13">
      <c r="A177" s="26">
        <v>61</v>
      </c>
      <c r="B177" s="21" t="s">
        <v>227</v>
      </c>
      <c r="C177" s="22" t="s">
        <v>233</v>
      </c>
      <c r="D177" s="31">
        <v>37.9</v>
      </c>
      <c r="E177" s="27"/>
      <c r="F177" s="28">
        <f t="shared" si="33"/>
        <v>1152.16</v>
      </c>
      <c r="G177" s="29">
        <f t="shared" si="34"/>
        <v>1152.16</v>
      </c>
      <c r="H177" s="29"/>
      <c r="I177" s="29"/>
      <c r="J177" s="29"/>
      <c r="K177" s="37"/>
      <c r="L177" s="38" t="s">
        <v>17</v>
      </c>
      <c r="M177" s="39">
        <v>1</v>
      </c>
    </row>
    <row r="178" s="1" customFormat="1" ht="30.75" customHeight="1" spans="1:13">
      <c r="A178" s="26">
        <v>62</v>
      </c>
      <c r="B178" s="21" t="s">
        <v>227</v>
      </c>
      <c r="C178" s="22" t="s">
        <v>234</v>
      </c>
      <c r="D178" s="31">
        <v>60.71</v>
      </c>
      <c r="E178" s="27"/>
      <c r="F178" s="28">
        <f t="shared" si="33"/>
        <v>1845.58</v>
      </c>
      <c r="G178" s="29">
        <f t="shared" si="34"/>
        <v>1845.58</v>
      </c>
      <c r="H178" s="29"/>
      <c r="I178" s="29"/>
      <c r="J178" s="29"/>
      <c r="K178" s="37"/>
      <c r="L178" s="38" t="s">
        <v>17</v>
      </c>
      <c r="M178" s="39">
        <v>1</v>
      </c>
    </row>
    <row r="179" s="1" customFormat="1" ht="30.75" customHeight="1" spans="1:13">
      <c r="A179" s="26">
        <v>63</v>
      </c>
      <c r="B179" s="21" t="s">
        <v>227</v>
      </c>
      <c r="C179" s="22" t="s">
        <v>235</v>
      </c>
      <c r="D179" s="31">
        <v>37.98</v>
      </c>
      <c r="E179" s="27"/>
      <c r="F179" s="28">
        <f t="shared" si="33"/>
        <v>1154.59</v>
      </c>
      <c r="G179" s="29">
        <f t="shared" si="34"/>
        <v>1154.59</v>
      </c>
      <c r="H179" s="29"/>
      <c r="I179" s="29"/>
      <c r="J179" s="29"/>
      <c r="K179" s="37"/>
      <c r="L179" s="38" t="s">
        <v>17</v>
      </c>
      <c r="M179" s="39">
        <v>1</v>
      </c>
    </row>
    <row r="180" s="1" customFormat="1" ht="30.75" customHeight="1" spans="1:13">
      <c r="A180" s="26">
        <v>64</v>
      </c>
      <c r="B180" s="21" t="s">
        <v>227</v>
      </c>
      <c r="C180" s="22" t="s">
        <v>236</v>
      </c>
      <c r="D180" s="31">
        <v>126.7</v>
      </c>
      <c r="E180" s="27"/>
      <c r="F180" s="28">
        <f t="shared" si="33"/>
        <v>3851.68</v>
      </c>
      <c r="G180" s="29">
        <f t="shared" si="34"/>
        <v>3851.68</v>
      </c>
      <c r="H180" s="29"/>
      <c r="I180" s="29"/>
      <c r="J180" s="29"/>
      <c r="K180" s="37"/>
      <c r="L180" s="38" t="s">
        <v>17</v>
      </c>
      <c r="M180" s="39">
        <v>1</v>
      </c>
    </row>
    <row r="181" s="1" customFormat="1" ht="30.75" customHeight="1" spans="1:13">
      <c r="A181" s="26">
        <v>65</v>
      </c>
      <c r="B181" s="21" t="s">
        <v>237</v>
      </c>
      <c r="C181" s="22" t="s">
        <v>238</v>
      </c>
      <c r="D181" s="27"/>
      <c r="E181" s="31">
        <v>56.45</v>
      </c>
      <c r="F181" s="28">
        <f t="shared" ref="F181:F207" si="35">ROUND(K181+I181+H181+G181+J181,2)</f>
        <v>32.18</v>
      </c>
      <c r="G181" s="29">
        <f t="shared" si="34"/>
        <v>0</v>
      </c>
      <c r="H181" s="29"/>
      <c r="I181" s="29"/>
      <c r="J181" s="29"/>
      <c r="K181" s="37">
        <f>ROUND(E181*38*0.015,2)</f>
        <v>32.18</v>
      </c>
      <c r="L181" s="38" t="s">
        <v>17</v>
      </c>
      <c r="M181" s="39">
        <v>1</v>
      </c>
    </row>
    <row r="182" s="1" customFormat="1" ht="30.75" customHeight="1" spans="1:13">
      <c r="A182" s="26">
        <v>66</v>
      </c>
      <c r="B182" s="21" t="s">
        <v>237</v>
      </c>
      <c r="C182" s="22" t="s">
        <v>239</v>
      </c>
      <c r="D182" s="31">
        <v>56.45</v>
      </c>
      <c r="E182" s="27"/>
      <c r="F182" s="28">
        <f t="shared" si="35"/>
        <v>1716.08</v>
      </c>
      <c r="G182" s="29">
        <f t="shared" si="34"/>
        <v>1716.08</v>
      </c>
      <c r="H182" s="29"/>
      <c r="I182" s="29"/>
      <c r="J182" s="29"/>
      <c r="K182" s="37"/>
      <c r="L182" s="38" t="s">
        <v>17</v>
      </c>
      <c r="M182" s="39">
        <v>1</v>
      </c>
    </row>
    <row r="183" s="1" customFormat="1" ht="30.75" customHeight="1" spans="1:13">
      <c r="A183" s="26">
        <v>67</v>
      </c>
      <c r="B183" s="21" t="s">
        <v>240</v>
      </c>
      <c r="C183" s="22" t="s">
        <v>241</v>
      </c>
      <c r="D183" s="31">
        <v>252.81</v>
      </c>
      <c r="E183" s="27">
        <v>1607.59</v>
      </c>
      <c r="F183" s="28">
        <f t="shared" si="35"/>
        <v>8601.75</v>
      </c>
      <c r="G183" s="29">
        <f t="shared" ref="G183:G207" si="36">ROUND(D183*38*0.8,2)</f>
        <v>7685.42</v>
      </c>
      <c r="H183" s="29"/>
      <c r="I183" s="29"/>
      <c r="J183" s="29"/>
      <c r="K183" s="37">
        <f>ROUND(E183*38*0.015,2)</f>
        <v>916.33</v>
      </c>
      <c r="L183" s="38" t="s">
        <v>17</v>
      </c>
      <c r="M183" s="39">
        <v>1</v>
      </c>
    </row>
    <row r="184" s="1" customFormat="1" ht="30.75" customHeight="1" spans="1:13">
      <c r="A184" s="26">
        <v>68</v>
      </c>
      <c r="B184" s="21" t="s">
        <v>240</v>
      </c>
      <c r="C184" s="22" t="s">
        <v>242</v>
      </c>
      <c r="D184" s="31">
        <v>69.1</v>
      </c>
      <c r="E184" s="27"/>
      <c r="F184" s="28">
        <f t="shared" si="35"/>
        <v>2100.64</v>
      </c>
      <c r="G184" s="29">
        <f t="shared" si="36"/>
        <v>2100.64</v>
      </c>
      <c r="H184" s="29"/>
      <c r="I184" s="29"/>
      <c r="J184" s="29"/>
      <c r="K184" s="37"/>
      <c r="L184" s="38" t="s">
        <v>17</v>
      </c>
      <c r="M184" s="39">
        <v>1</v>
      </c>
    </row>
    <row r="185" s="1" customFormat="1" ht="30.75" customHeight="1" spans="1:13">
      <c r="A185" s="26">
        <v>69</v>
      </c>
      <c r="B185" s="21" t="s">
        <v>240</v>
      </c>
      <c r="C185" s="22" t="s">
        <v>243</v>
      </c>
      <c r="D185" s="31">
        <v>260.4</v>
      </c>
      <c r="E185" s="27"/>
      <c r="F185" s="28">
        <f t="shared" si="35"/>
        <v>7916.16</v>
      </c>
      <c r="G185" s="29">
        <f t="shared" si="36"/>
        <v>7916.16</v>
      </c>
      <c r="H185" s="29"/>
      <c r="I185" s="29"/>
      <c r="J185" s="29"/>
      <c r="K185" s="37"/>
      <c r="L185" s="38" t="s">
        <v>17</v>
      </c>
      <c r="M185" s="39">
        <v>1</v>
      </c>
    </row>
    <row r="186" s="1" customFormat="1" ht="30.75" customHeight="1" spans="1:13">
      <c r="A186" s="26">
        <v>70</v>
      </c>
      <c r="B186" s="21" t="s">
        <v>240</v>
      </c>
      <c r="C186" s="22" t="s">
        <v>244</v>
      </c>
      <c r="D186" s="31">
        <v>130.2</v>
      </c>
      <c r="E186" s="27"/>
      <c r="F186" s="28">
        <f t="shared" si="35"/>
        <v>3958.08</v>
      </c>
      <c r="G186" s="29">
        <f t="shared" si="36"/>
        <v>3958.08</v>
      </c>
      <c r="H186" s="29"/>
      <c r="I186" s="29"/>
      <c r="J186" s="29"/>
      <c r="K186" s="37"/>
      <c r="L186" s="38" t="s">
        <v>17</v>
      </c>
      <c r="M186" s="39">
        <v>1</v>
      </c>
    </row>
    <row r="187" s="1" customFormat="1" ht="30.75" customHeight="1" spans="1:13">
      <c r="A187" s="26">
        <v>71</v>
      </c>
      <c r="B187" s="21" t="s">
        <v>240</v>
      </c>
      <c r="C187" s="22" t="s">
        <v>245</v>
      </c>
      <c r="D187" s="31">
        <v>130.2</v>
      </c>
      <c r="E187" s="27"/>
      <c r="F187" s="28">
        <f t="shared" si="35"/>
        <v>3958.08</v>
      </c>
      <c r="G187" s="29">
        <f t="shared" si="36"/>
        <v>3958.08</v>
      </c>
      <c r="H187" s="29"/>
      <c r="I187" s="29"/>
      <c r="J187" s="29"/>
      <c r="K187" s="37"/>
      <c r="L187" s="38" t="s">
        <v>17</v>
      </c>
      <c r="M187" s="39">
        <v>1</v>
      </c>
    </row>
    <row r="188" s="1" customFormat="1" ht="30.75" customHeight="1" spans="1:13">
      <c r="A188" s="26">
        <v>72</v>
      </c>
      <c r="B188" s="21" t="s">
        <v>240</v>
      </c>
      <c r="C188" s="22" t="s">
        <v>152</v>
      </c>
      <c r="D188" s="31">
        <v>764.88</v>
      </c>
      <c r="E188" s="27"/>
      <c r="F188" s="28">
        <f t="shared" si="35"/>
        <v>23252.35</v>
      </c>
      <c r="G188" s="29">
        <f t="shared" si="36"/>
        <v>23252.35</v>
      </c>
      <c r="H188" s="29"/>
      <c r="I188" s="29"/>
      <c r="J188" s="29"/>
      <c r="K188" s="37"/>
      <c r="L188" s="38" t="s">
        <v>56</v>
      </c>
      <c r="M188" s="39"/>
    </row>
    <row r="189" s="1" customFormat="1" ht="30.75" customHeight="1" spans="1:13">
      <c r="A189" s="26">
        <v>73</v>
      </c>
      <c r="B189" s="21" t="s">
        <v>246</v>
      </c>
      <c r="C189" s="22" t="s">
        <v>247</v>
      </c>
      <c r="D189" s="31">
        <v>2073.65</v>
      </c>
      <c r="E189" s="27">
        <v>2583.16</v>
      </c>
      <c r="F189" s="28">
        <f t="shared" si="35"/>
        <v>64511.36</v>
      </c>
      <c r="G189" s="29">
        <f t="shared" si="36"/>
        <v>63038.96</v>
      </c>
      <c r="H189" s="29"/>
      <c r="I189" s="29"/>
      <c r="J189" s="29"/>
      <c r="K189" s="37">
        <f>ROUND(E189*38*0.015,2)</f>
        <v>1472.4</v>
      </c>
      <c r="L189" s="38" t="s">
        <v>17</v>
      </c>
      <c r="M189" s="39">
        <v>1</v>
      </c>
    </row>
    <row r="190" s="1" customFormat="1" ht="30.75" customHeight="1" spans="1:13">
      <c r="A190" s="26">
        <v>74</v>
      </c>
      <c r="B190" s="21" t="s">
        <v>246</v>
      </c>
      <c r="C190" s="22" t="s">
        <v>248</v>
      </c>
      <c r="D190" s="31">
        <v>17.66</v>
      </c>
      <c r="E190" s="27"/>
      <c r="F190" s="28">
        <f t="shared" si="35"/>
        <v>536.86</v>
      </c>
      <c r="G190" s="29">
        <f t="shared" si="36"/>
        <v>536.86</v>
      </c>
      <c r="H190" s="29"/>
      <c r="I190" s="29"/>
      <c r="J190" s="29"/>
      <c r="K190" s="37"/>
      <c r="L190" s="38" t="s">
        <v>17</v>
      </c>
      <c r="M190" s="39">
        <v>1</v>
      </c>
    </row>
    <row r="191" s="1" customFormat="1" ht="30.75" customHeight="1" spans="1:13">
      <c r="A191" s="26">
        <v>75</v>
      </c>
      <c r="B191" s="21" t="s">
        <v>246</v>
      </c>
      <c r="C191" s="22" t="s">
        <v>249</v>
      </c>
      <c r="D191" s="31">
        <v>15.81</v>
      </c>
      <c r="E191" s="27"/>
      <c r="F191" s="28">
        <f t="shared" si="35"/>
        <v>480.62</v>
      </c>
      <c r="G191" s="29">
        <f t="shared" si="36"/>
        <v>480.62</v>
      </c>
      <c r="H191" s="29"/>
      <c r="I191" s="29"/>
      <c r="J191" s="29"/>
      <c r="K191" s="37"/>
      <c r="L191" s="38" t="s">
        <v>17</v>
      </c>
      <c r="M191" s="39">
        <v>1</v>
      </c>
    </row>
    <row r="192" s="1" customFormat="1" ht="30.75" customHeight="1" spans="1:13">
      <c r="A192" s="26">
        <v>76</v>
      </c>
      <c r="B192" s="21" t="s">
        <v>246</v>
      </c>
      <c r="C192" s="22" t="s">
        <v>250</v>
      </c>
      <c r="D192" s="31">
        <v>62.28</v>
      </c>
      <c r="E192" s="27"/>
      <c r="F192" s="28">
        <f t="shared" si="35"/>
        <v>1893.31</v>
      </c>
      <c r="G192" s="29">
        <f t="shared" si="36"/>
        <v>1893.31</v>
      </c>
      <c r="H192" s="29"/>
      <c r="I192" s="29"/>
      <c r="J192" s="29"/>
      <c r="K192" s="37"/>
      <c r="L192" s="38" t="s">
        <v>17</v>
      </c>
      <c r="M192" s="39">
        <v>1</v>
      </c>
    </row>
    <row r="193" s="1" customFormat="1" ht="30.75" customHeight="1" spans="1:13">
      <c r="A193" s="26">
        <v>77</v>
      </c>
      <c r="B193" s="21" t="s">
        <v>246</v>
      </c>
      <c r="C193" s="22" t="s">
        <v>251</v>
      </c>
      <c r="D193" s="31">
        <v>41.69</v>
      </c>
      <c r="E193" s="27"/>
      <c r="F193" s="28">
        <f t="shared" si="35"/>
        <v>1267.38</v>
      </c>
      <c r="G193" s="29">
        <f t="shared" si="36"/>
        <v>1267.38</v>
      </c>
      <c r="H193" s="29"/>
      <c r="I193" s="29"/>
      <c r="J193" s="29"/>
      <c r="K193" s="37"/>
      <c r="L193" s="38" t="s">
        <v>17</v>
      </c>
      <c r="M193" s="39">
        <v>1</v>
      </c>
    </row>
    <row r="194" s="1" customFormat="1" ht="30.75" customHeight="1" spans="1:13">
      <c r="A194" s="26">
        <v>78</v>
      </c>
      <c r="B194" s="21" t="s">
        <v>246</v>
      </c>
      <c r="C194" s="22" t="s">
        <v>233</v>
      </c>
      <c r="D194" s="31">
        <v>65.55</v>
      </c>
      <c r="E194" s="27"/>
      <c r="F194" s="28">
        <f t="shared" si="35"/>
        <v>1992.72</v>
      </c>
      <c r="G194" s="29">
        <f t="shared" si="36"/>
        <v>1992.72</v>
      </c>
      <c r="H194" s="29"/>
      <c r="I194" s="29"/>
      <c r="J194" s="29"/>
      <c r="K194" s="37"/>
      <c r="L194" s="38" t="s">
        <v>17</v>
      </c>
      <c r="M194" s="39">
        <v>1</v>
      </c>
    </row>
    <row r="195" s="1" customFormat="1" ht="30.75" customHeight="1" spans="1:13">
      <c r="A195" s="26">
        <v>79</v>
      </c>
      <c r="B195" s="21" t="s">
        <v>246</v>
      </c>
      <c r="C195" s="22" t="s">
        <v>252</v>
      </c>
      <c r="D195" s="31">
        <v>44.8</v>
      </c>
      <c r="E195" s="27"/>
      <c r="F195" s="28">
        <f t="shared" si="35"/>
        <v>1361.92</v>
      </c>
      <c r="G195" s="29">
        <f t="shared" si="36"/>
        <v>1361.92</v>
      </c>
      <c r="H195" s="29"/>
      <c r="I195" s="29"/>
      <c r="J195" s="29"/>
      <c r="K195" s="37"/>
      <c r="L195" s="38" t="s">
        <v>17</v>
      </c>
      <c r="M195" s="39">
        <v>1</v>
      </c>
    </row>
    <row r="196" s="1" customFormat="1" ht="30.75" customHeight="1" spans="1:13">
      <c r="A196" s="26">
        <v>80</v>
      </c>
      <c r="B196" s="21" t="s">
        <v>246</v>
      </c>
      <c r="C196" s="22" t="s">
        <v>253</v>
      </c>
      <c r="D196" s="31">
        <v>18.09</v>
      </c>
      <c r="E196" s="27"/>
      <c r="F196" s="28">
        <f t="shared" si="35"/>
        <v>549.94</v>
      </c>
      <c r="G196" s="29">
        <f t="shared" si="36"/>
        <v>549.94</v>
      </c>
      <c r="H196" s="29"/>
      <c r="I196" s="29"/>
      <c r="J196" s="29"/>
      <c r="K196" s="37"/>
      <c r="L196" s="38" t="s">
        <v>17</v>
      </c>
      <c r="M196" s="39">
        <v>1</v>
      </c>
    </row>
    <row r="197" s="1" customFormat="1" ht="30.75" customHeight="1" spans="1:13">
      <c r="A197" s="26">
        <v>81</v>
      </c>
      <c r="B197" s="21" t="s">
        <v>246</v>
      </c>
      <c r="C197" s="22" t="s">
        <v>254</v>
      </c>
      <c r="D197" s="31">
        <v>243.63</v>
      </c>
      <c r="E197" s="27"/>
      <c r="F197" s="28">
        <f t="shared" si="35"/>
        <v>7406.35</v>
      </c>
      <c r="G197" s="29">
        <f t="shared" si="36"/>
        <v>7406.35</v>
      </c>
      <c r="H197" s="29"/>
      <c r="I197" s="29"/>
      <c r="J197" s="29"/>
      <c r="K197" s="37"/>
      <c r="L197" s="38" t="s">
        <v>17</v>
      </c>
      <c r="M197" s="39">
        <v>1</v>
      </c>
    </row>
    <row r="198" s="1" customFormat="1" ht="30.75" customHeight="1" spans="1:13">
      <c r="A198" s="26">
        <v>82</v>
      </c>
      <c r="B198" s="21" t="s">
        <v>255</v>
      </c>
      <c r="C198" s="22" t="s">
        <v>256</v>
      </c>
      <c r="D198" s="27">
        <v>6671.77</v>
      </c>
      <c r="E198" s="27">
        <v>9177.86</v>
      </c>
      <c r="F198" s="28">
        <f t="shared" si="35"/>
        <v>208053.19</v>
      </c>
      <c r="G198" s="29">
        <f t="shared" si="36"/>
        <v>202821.81</v>
      </c>
      <c r="H198" s="29"/>
      <c r="I198" s="29"/>
      <c r="J198" s="29"/>
      <c r="K198" s="37">
        <f t="shared" ref="K198:K203" si="37">ROUND(E198*38*0.015,2)</f>
        <v>5231.38</v>
      </c>
      <c r="L198" s="38" t="s">
        <v>17</v>
      </c>
      <c r="M198" s="39">
        <v>1</v>
      </c>
    </row>
    <row r="199" s="1" customFormat="1" ht="30.75" customHeight="1" spans="1:13">
      <c r="A199" s="26">
        <v>83</v>
      </c>
      <c r="B199" s="21" t="s">
        <v>255</v>
      </c>
      <c r="C199" s="22" t="s">
        <v>257</v>
      </c>
      <c r="D199" s="31">
        <v>2506.09</v>
      </c>
      <c r="E199" s="27"/>
      <c r="F199" s="28">
        <f t="shared" si="35"/>
        <v>76185.14</v>
      </c>
      <c r="G199" s="29">
        <f t="shared" si="36"/>
        <v>76185.14</v>
      </c>
      <c r="H199" s="29"/>
      <c r="I199" s="29"/>
      <c r="J199" s="29"/>
      <c r="K199" s="37"/>
      <c r="L199" s="38" t="s">
        <v>56</v>
      </c>
      <c r="M199" s="39"/>
    </row>
    <row r="200" s="1" customFormat="1" ht="30.75" customHeight="1" spans="1:13">
      <c r="A200" s="26">
        <v>84</v>
      </c>
      <c r="B200" s="21" t="s">
        <v>258</v>
      </c>
      <c r="C200" s="22" t="s">
        <v>259</v>
      </c>
      <c r="D200" s="31">
        <v>177.77</v>
      </c>
      <c r="E200" s="27">
        <v>1079.5</v>
      </c>
      <c r="F200" s="28">
        <f t="shared" si="35"/>
        <v>6019.53</v>
      </c>
      <c r="G200" s="29">
        <f t="shared" si="36"/>
        <v>5404.21</v>
      </c>
      <c r="H200" s="29"/>
      <c r="I200" s="29"/>
      <c r="J200" s="29"/>
      <c r="K200" s="37">
        <f t="shared" si="37"/>
        <v>615.32</v>
      </c>
      <c r="L200" s="38" t="s">
        <v>17</v>
      </c>
      <c r="M200" s="39">
        <v>1</v>
      </c>
    </row>
    <row r="201" s="1" customFormat="1" ht="30.75" customHeight="1" spans="1:13">
      <c r="A201" s="26">
        <v>85</v>
      </c>
      <c r="B201" s="21" t="s">
        <v>258</v>
      </c>
      <c r="C201" s="22" t="s">
        <v>260</v>
      </c>
      <c r="D201" s="31">
        <v>114.69</v>
      </c>
      <c r="E201" s="27"/>
      <c r="F201" s="28">
        <f t="shared" si="35"/>
        <v>3486.58</v>
      </c>
      <c r="G201" s="29">
        <f t="shared" si="36"/>
        <v>3486.58</v>
      </c>
      <c r="H201" s="29"/>
      <c r="I201" s="29"/>
      <c r="J201" s="29"/>
      <c r="K201" s="37"/>
      <c r="L201" s="38" t="s">
        <v>17</v>
      </c>
      <c r="M201" s="39">
        <v>1</v>
      </c>
    </row>
    <row r="202" s="1" customFormat="1" ht="30.75" customHeight="1" spans="1:13">
      <c r="A202" s="26">
        <v>86</v>
      </c>
      <c r="B202" s="21" t="s">
        <v>258</v>
      </c>
      <c r="C202" s="22" t="s">
        <v>261</v>
      </c>
      <c r="D202" s="31">
        <v>787.04</v>
      </c>
      <c r="E202" s="27"/>
      <c r="F202" s="28">
        <f t="shared" si="35"/>
        <v>23926.02</v>
      </c>
      <c r="G202" s="29">
        <f t="shared" si="36"/>
        <v>23926.02</v>
      </c>
      <c r="H202" s="29"/>
      <c r="I202" s="29"/>
      <c r="J202" s="29"/>
      <c r="K202" s="37"/>
      <c r="L202" s="38" t="s">
        <v>56</v>
      </c>
      <c r="M202" s="46"/>
    </row>
    <row r="203" s="1" customFormat="1" ht="30.75" customHeight="1" spans="1:13">
      <c r="A203" s="26">
        <v>87</v>
      </c>
      <c r="B203" s="21" t="s">
        <v>262</v>
      </c>
      <c r="C203" s="22" t="s">
        <v>263</v>
      </c>
      <c r="D203" s="27"/>
      <c r="E203" s="27">
        <v>476.65</v>
      </c>
      <c r="F203" s="28">
        <f t="shared" si="35"/>
        <v>271.69</v>
      </c>
      <c r="G203" s="29">
        <f t="shared" si="36"/>
        <v>0</v>
      </c>
      <c r="H203" s="29"/>
      <c r="I203" s="29"/>
      <c r="J203" s="29"/>
      <c r="K203" s="37">
        <f t="shared" si="37"/>
        <v>271.69</v>
      </c>
      <c r="L203" s="38" t="s">
        <v>17</v>
      </c>
      <c r="M203" s="39">
        <v>1</v>
      </c>
    </row>
    <row r="204" s="1" customFormat="1" ht="30.75" customHeight="1" spans="1:13">
      <c r="A204" s="26">
        <v>88</v>
      </c>
      <c r="B204" s="21" t="s">
        <v>262</v>
      </c>
      <c r="C204" s="22" t="s">
        <v>264</v>
      </c>
      <c r="D204" s="31">
        <v>101.6</v>
      </c>
      <c r="E204" s="27"/>
      <c r="F204" s="28">
        <f t="shared" si="35"/>
        <v>3088.64</v>
      </c>
      <c r="G204" s="29">
        <f t="shared" si="36"/>
        <v>3088.64</v>
      </c>
      <c r="H204" s="29"/>
      <c r="I204" s="29"/>
      <c r="J204" s="29"/>
      <c r="K204" s="37"/>
      <c r="L204" s="38" t="s">
        <v>17</v>
      </c>
      <c r="M204" s="39">
        <v>1</v>
      </c>
    </row>
    <row r="205" s="1" customFormat="1" ht="30.75" customHeight="1" spans="1:13">
      <c r="A205" s="26">
        <v>89</v>
      </c>
      <c r="B205" s="21" t="s">
        <v>262</v>
      </c>
      <c r="C205" s="22" t="s">
        <v>265</v>
      </c>
      <c r="D205" s="27">
        <v>375.05</v>
      </c>
      <c r="E205" s="27"/>
      <c r="F205" s="28">
        <f t="shared" si="35"/>
        <v>11401.52</v>
      </c>
      <c r="G205" s="29">
        <f t="shared" si="36"/>
        <v>11401.52</v>
      </c>
      <c r="H205" s="29"/>
      <c r="I205" s="29"/>
      <c r="J205" s="29"/>
      <c r="K205" s="37"/>
      <c r="L205" s="38" t="s">
        <v>17</v>
      </c>
      <c r="M205" s="39">
        <v>1</v>
      </c>
    </row>
    <row r="206" s="1" customFormat="1" ht="30.75" customHeight="1" spans="1:13">
      <c r="A206" s="26">
        <v>90</v>
      </c>
      <c r="B206" s="21" t="s">
        <v>266</v>
      </c>
      <c r="C206" s="22" t="s">
        <v>267</v>
      </c>
      <c r="D206" s="31">
        <v>102.39</v>
      </c>
      <c r="E206" s="27">
        <v>144.03</v>
      </c>
      <c r="F206" s="28">
        <f t="shared" si="35"/>
        <v>3194.76</v>
      </c>
      <c r="G206" s="29">
        <f t="shared" si="36"/>
        <v>3112.66</v>
      </c>
      <c r="H206" s="29"/>
      <c r="I206" s="29"/>
      <c r="J206" s="29"/>
      <c r="K206" s="37">
        <f>ROUND(E206*38*0.015,2)</f>
        <v>82.1</v>
      </c>
      <c r="L206" s="38" t="s">
        <v>17</v>
      </c>
      <c r="M206" s="39">
        <v>1</v>
      </c>
    </row>
    <row r="207" s="1" customFormat="1" ht="30.75" customHeight="1" spans="1:13">
      <c r="A207" s="26">
        <v>91</v>
      </c>
      <c r="B207" s="21" t="s">
        <v>266</v>
      </c>
      <c r="C207" s="22" t="s">
        <v>268</v>
      </c>
      <c r="D207" s="31">
        <v>41.64</v>
      </c>
      <c r="E207" s="27"/>
      <c r="F207" s="28">
        <f t="shared" si="35"/>
        <v>1265.86</v>
      </c>
      <c r="G207" s="29">
        <f t="shared" si="36"/>
        <v>1265.86</v>
      </c>
      <c r="H207" s="29"/>
      <c r="I207" s="29"/>
      <c r="J207" s="29"/>
      <c r="K207" s="37"/>
      <c r="L207" s="38" t="s">
        <v>17</v>
      </c>
      <c r="M207" s="39">
        <v>1</v>
      </c>
    </row>
    <row r="208" s="3" customFormat="1" ht="30.75" customHeight="1" spans="1:13">
      <c r="A208" s="26"/>
      <c r="B208" s="21" t="s">
        <v>269</v>
      </c>
      <c r="C208" s="22"/>
      <c r="D208" s="28">
        <f t="shared" ref="D208:G208" si="38">SUM(D117:D207)</f>
        <v>45238.13</v>
      </c>
      <c r="E208" s="28">
        <v>45238.13</v>
      </c>
      <c r="F208" s="28">
        <f t="shared" si="38"/>
        <v>1426810.62</v>
      </c>
      <c r="G208" s="28">
        <f t="shared" si="38"/>
        <v>1375239.14</v>
      </c>
      <c r="H208" s="28"/>
      <c r="I208" s="28"/>
      <c r="J208" s="28">
        <f>SUM(J117:J207)</f>
        <v>25785.74</v>
      </c>
      <c r="K208" s="28">
        <f>SUM(K117:K207)</f>
        <v>25785.74</v>
      </c>
      <c r="L208" s="28"/>
      <c r="M208" s="40"/>
    </row>
    <row r="209" s="4" customFormat="1" ht="30.75" customHeight="1" spans="1:13">
      <c r="A209" s="26">
        <v>1</v>
      </c>
      <c r="B209" s="21" t="s">
        <v>270</v>
      </c>
      <c r="C209" s="22" t="s">
        <v>270</v>
      </c>
      <c r="D209" s="27"/>
      <c r="E209" s="27">
        <v>33442.34</v>
      </c>
      <c r="F209" s="28">
        <f t="shared" ref="F209:F272" si="39">ROUND(K209+I209+H209+G209+J209,2)</f>
        <v>19062.12</v>
      </c>
      <c r="G209" s="29"/>
      <c r="H209" s="28"/>
      <c r="I209" s="28"/>
      <c r="J209" s="29">
        <f>ROUND(E209*38*0.015,2)-0.01</f>
        <v>19062.12</v>
      </c>
      <c r="K209" s="37"/>
      <c r="L209" s="27" t="s">
        <v>17</v>
      </c>
      <c r="M209" s="39"/>
    </row>
    <row r="210" s="4" customFormat="1" ht="30.75" customHeight="1" spans="1:13">
      <c r="A210" s="26">
        <v>2</v>
      </c>
      <c r="B210" s="21" t="s">
        <v>271</v>
      </c>
      <c r="C210" s="22" t="s">
        <v>272</v>
      </c>
      <c r="D210" s="27"/>
      <c r="E210" s="27">
        <v>1901.06</v>
      </c>
      <c r="F210" s="28">
        <f t="shared" si="39"/>
        <v>1083.6</v>
      </c>
      <c r="G210" s="29"/>
      <c r="H210" s="29"/>
      <c r="I210" s="29"/>
      <c r="J210" s="29"/>
      <c r="K210" s="37">
        <f>ROUND(E210*38*0.015,2)</f>
        <v>1083.6</v>
      </c>
      <c r="L210" s="27" t="s">
        <v>17</v>
      </c>
      <c r="M210" s="39">
        <v>1</v>
      </c>
    </row>
    <row r="211" s="4" customFormat="1" ht="30.75" customHeight="1" spans="1:13">
      <c r="A211" s="26">
        <v>3</v>
      </c>
      <c r="B211" s="21" t="s">
        <v>271</v>
      </c>
      <c r="C211" s="22" t="s">
        <v>273</v>
      </c>
      <c r="D211" s="31">
        <v>797.87</v>
      </c>
      <c r="E211" s="27"/>
      <c r="F211" s="28">
        <f t="shared" si="39"/>
        <v>24255.25</v>
      </c>
      <c r="G211" s="29">
        <f t="shared" ref="G211:G218" si="40">ROUND(D211*38*0.8,2)</f>
        <v>24255.25</v>
      </c>
      <c r="H211" s="29"/>
      <c r="I211" s="29"/>
      <c r="J211" s="29"/>
      <c r="K211" s="37"/>
      <c r="L211" s="38" t="s">
        <v>17</v>
      </c>
      <c r="M211" s="39">
        <v>1</v>
      </c>
    </row>
    <row r="212" s="4" customFormat="1" ht="30.75" customHeight="1" spans="1:13">
      <c r="A212" s="26">
        <v>4</v>
      </c>
      <c r="B212" s="21" t="s">
        <v>271</v>
      </c>
      <c r="C212" s="22" t="s">
        <v>274</v>
      </c>
      <c r="D212" s="31">
        <v>30.91</v>
      </c>
      <c r="E212" s="27"/>
      <c r="F212" s="28">
        <f t="shared" si="39"/>
        <v>939.66</v>
      </c>
      <c r="G212" s="29">
        <f t="shared" si="40"/>
        <v>939.66</v>
      </c>
      <c r="H212" s="28"/>
      <c r="I212" s="28"/>
      <c r="J212" s="28"/>
      <c r="K212" s="37"/>
      <c r="L212" s="38" t="s">
        <v>17</v>
      </c>
      <c r="M212" s="39">
        <v>1</v>
      </c>
    </row>
    <row r="213" s="4" customFormat="1" ht="30.75" customHeight="1" spans="1:13">
      <c r="A213" s="26">
        <v>5</v>
      </c>
      <c r="B213" s="21" t="s">
        <v>271</v>
      </c>
      <c r="C213" s="22" t="s">
        <v>275</v>
      </c>
      <c r="D213" s="31">
        <v>368.15</v>
      </c>
      <c r="E213" s="27"/>
      <c r="F213" s="28">
        <f t="shared" si="39"/>
        <v>11191.76</v>
      </c>
      <c r="G213" s="29">
        <f t="shared" si="40"/>
        <v>11191.76</v>
      </c>
      <c r="H213" s="29"/>
      <c r="I213" s="29"/>
      <c r="J213" s="29"/>
      <c r="K213" s="37"/>
      <c r="L213" s="38" t="s">
        <v>17</v>
      </c>
      <c r="M213" s="39">
        <v>1</v>
      </c>
    </row>
    <row r="214" s="4" customFormat="1" ht="30.75" customHeight="1" spans="1:13">
      <c r="A214" s="26">
        <v>6</v>
      </c>
      <c r="B214" s="21" t="s">
        <v>271</v>
      </c>
      <c r="C214" s="22" t="s">
        <v>276</v>
      </c>
      <c r="D214" s="31">
        <v>540.64</v>
      </c>
      <c r="E214" s="27"/>
      <c r="F214" s="28">
        <f t="shared" si="39"/>
        <v>16435.46</v>
      </c>
      <c r="G214" s="29">
        <f t="shared" si="40"/>
        <v>16435.46</v>
      </c>
      <c r="H214" s="29"/>
      <c r="I214" s="29"/>
      <c r="J214" s="29"/>
      <c r="K214" s="37"/>
      <c r="L214" s="38" t="s">
        <v>17</v>
      </c>
      <c r="M214" s="39">
        <v>1</v>
      </c>
    </row>
    <row r="215" s="4" customFormat="1" ht="30.75" customHeight="1" spans="1:13">
      <c r="A215" s="26">
        <v>7</v>
      </c>
      <c r="B215" s="21" t="s">
        <v>271</v>
      </c>
      <c r="C215" s="22" t="s">
        <v>277</v>
      </c>
      <c r="D215" s="31">
        <v>22.85</v>
      </c>
      <c r="E215" s="27"/>
      <c r="F215" s="28">
        <f t="shared" si="39"/>
        <v>694.64</v>
      </c>
      <c r="G215" s="29">
        <f t="shared" si="40"/>
        <v>694.64</v>
      </c>
      <c r="H215" s="28"/>
      <c r="I215" s="28"/>
      <c r="J215" s="28"/>
      <c r="K215" s="37"/>
      <c r="L215" s="38" t="s">
        <v>17</v>
      </c>
      <c r="M215" s="39">
        <v>1</v>
      </c>
    </row>
    <row r="216" s="4" customFormat="1" ht="30.75" customHeight="1" spans="1:13">
      <c r="A216" s="26">
        <v>8</v>
      </c>
      <c r="B216" s="21" t="s">
        <v>271</v>
      </c>
      <c r="C216" s="22" t="s">
        <v>278</v>
      </c>
      <c r="D216" s="31">
        <v>29.71</v>
      </c>
      <c r="E216" s="27"/>
      <c r="F216" s="28">
        <f t="shared" si="39"/>
        <v>903.18</v>
      </c>
      <c r="G216" s="29">
        <f t="shared" si="40"/>
        <v>903.18</v>
      </c>
      <c r="H216" s="28"/>
      <c r="I216" s="28"/>
      <c r="J216" s="28"/>
      <c r="K216" s="37"/>
      <c r="L216" s="38" t="s">
        <v>17</v>
      </c>
      <c r="M216" s="39">
        <v>1</v>
      </c>
    </row>
    <row r="217" s="4" customFormat="1" ht="30.75" customHeight="1" spans="1:13">
      <c r="A217" s="26">
        <v>9</v>
      </c>
      <c r="B217" s="21" t="s">
        <v>271</v>
      </c>
      <c r="C217" s="22" t="s">
        <v>279</v>
      </c>
      <c r="D217" s="31">
        <v>25.58</v>
      </c>
      <c r="E217" s="27"/>
      <c r="F217" s="28">
        <f t="shared" si="39"/>
        <v>777.63</v>
      </c>
      <c r="G217" s="29">
        <f t="shared" si="40"/>
        <v>777.63</v>
      </c>
      <c r="H217" s="28"/>
      <c r="I217" s="28"/>
      <c r="J217" s="28"/>
      <c r="K217" s="37"/>
      <c r="L217" s="38" t="s">
        <v>17</v>
      </c>
      <c r="M217" s="39">
        <v>1</v>
      </c>
    </row>
    <row r="218" s="4" customFormat="1" ht="30.75" customHeight="1" spans="1:13">
      <c r="A218" s="26">
        <v>10</v>
      </c>
      <c r="B218" s="21" t="s">
        <v>271</v>
      </c>
      <c r="C218" s="22" t="s">
        <v>280</v>
      </c>
      <c r="D218" s="31">
        <v>85.35</v>
      </c>
      <c r="E218" s="27"/>
      <c r="F218" s="28">
        <f t="shared" si="39"/>
        <v>2594.64</v>
      </c>
      <c r="G218" s="29">
        <f t="shared" si="40"/>
        <v>2594.64</v>
      </c>
      <c r="H218" s="28"/>
      <c r="I218" s="28"/>
      <c r="J218" s="28"/>
      <c r="K218" s="37"/>
      <c r="L218" s="27" t="s">
        <v>17</v>
      </c>
      <c r="M218" s="39">
        <v>1</v>
      </c>
    </row>
    <row r="219" s="4" customFormat="1" ht="30.75" customHeight="1" spans="1:13">
      <c r="A219" s="26">
        <v>11</v>
      </c>
      <c r="B219" s="21" t="s">
        <v>281</v>
      </c>
      <c r="C219" s="22" t="s">
        <v>282</v>
      </c>
      <c r="D219" s="27"/>
      <c r="E219" s="27">
        <v>892.4</v>
      </c>
      <c r="F219" s="28">
        <f t="shared" si="39"/>
        <v>508.67</v>
      </c>
      <c r="G219" s="29"/>
      <c r="H219" s="28"/>
      <c r="I219" s="28"/>
      <c r="J219" s="28"/>
      <c r="K219" s="37">
        <f>ROUND(E219*38*0.015,2)</f>
        <v>508.67</v>
      </c>
      <c r="L219" s="27" t="s">
        <v>17</v>
      </c>
      <c r="M219" s="39">
        <v>1</v>
      </c>
    </row>
    <row r="220" s="4" customFormat="1" ht="30.75" customHeight="1" spans="1:13">
      <c r="A220" s="26">
        <v>12</v>
      </c>
      <c r="B220" s="21" t="s">
        <v>281</v>
      </c>
      <c r="C220" s="22" t="s">
        <v>283</v>
      </c>
      <c r="D220" s="31">
        <v>246.93</v>
      </c>
      <c r="E220" s="27"/>
      <c r="F220" s="28">
        <f t="shared" si="39"/>
        <v>7506.67</v>
      </c>
      <c r="G220" s="29">
        <f t="shared" ref="G220:G226" si="41">ROUND(D220*38*0.8,2)</f>
        <v>7506.67</v>
      </c>
      <c r="H220" s="29"/>
      <c r="I220" s="29"/>
      <c r="J220" s="29"/>
      <c r="K220" s="37"/>
      <c r="L220" s="38" t="s">
        <v>17</v>
      </c>
      <c r="M220" s="39">
        <v>1</v>
      </c>
    </row>
    <row r="221" s="4" customFormat="1" ht="30.75" customHeight="1" spans="1:13">
      <c r="A221" s="26">
        <v>13</v>
      </c>
      <c r="B221" s="21" t="s">
        <v>281</v>
      </c>
      <c r="C221" s="22" t="s">
        <v>284</v>
      </c>
      <c r="D221" s="31">
        <v>2.69</v>
      </c>
      <c r="E221" s="27"/>
      <c r="F221" s="28">
        <f t="shared" si="39"/>
        <v>81.78</v>
      </c>
      <c r="G221" s="29">
        <f t="shared" si="41"/>
        <v>81.78</v>
      </c>
      <c r="H221" s="29"/>
      <c r="I221" s="29"/>
      <c r="J221" s="29"/>
      <c r="K221" s="37"/>
      <c r="L221" s="38" t="s">
        <v>17</v>
      </c>
      <c r="M221" s="39">
        <v>1</v>
      </c>
    </row>
    <row r="222" s="4" customFormat="1" ht="30.75" customHeight="1" spans="1:13">
      <c r="A222" s="26">
        <v>14</v>
      </c>
      <c r="B222" s="21" t="s">
        <v>281</v>
      </c>
      <c r="C222" s="22" t="s">
        <v>285</v>
      </c>
      <c r="D222" s="31">
        <v>60.87</v>
      </c>
      <c r="E222" s="27"/>
      <c r="F222" s="28">
        <f t="shared" si="39"/>
        <v>1850.45</v>
      </c>
      <c r="G222" s="29">
        <f t="shared" si="41"/>
        <v>1850.45</v>
      </c>
      <c r="H222" s="29"/>
      <c r="I222" s="29"/>
      <c r="J222" s="29"/>
      <c r="K222" s="37"/>
      <c r="L222" s="38" t="s">
        <v>17</v>
      </c>
      <c r="M222" s="39">
        <v>1</v>
      </c>
    </row>
    <row r="223" s="4" customFormat="1" ht="30.75" customHeight="1" spans="1:13">
      <c r="A223" s="26">
        <v>15</v>
      </c>
      <c r="B223" s="21" t="s">
        <v>281</v>
      </c>
      <c r="C223" s="22" t="s">
        <v>286</v>
      </c>
      <c r="D223" s="31">
        <v>178.45</v>
      </c>
      <c r="E223" s="27"/>
      <c r="F223" s="28">
        <f t="shared" si="39"/>
        <v>5424.88</v>
      </c>
      <c r="G223" s="29">
        <f t="shared" si="41"/>
        <v>5424.88</v>
      </c>
      <c r="H223" s="29"/>
      <c r="I223" s="29"/>
      <c r="J223" s="29"/>
      <c r="K223" s="37"/>
      <c r="L223" s="38" t="s">
        <v>17</v>
      </c>
      <c r="M223" s="39">
        <v>1</v>
      </c>
    </row>
    <row r="224" s="4" customFormat="1" ht="30.75" customHeight="1" spans="1:13">
      <c r="A224" s="26">
        <v>16</v>
      </c>
      <c r="B224" s="21" t="s">
        <v>281</v>
      </c>
      <c r="C224" s="22" t="s">
        <v>287</v>
      </c>
      <c r="D224" s="31">
        <v>52.19</v>
      </c>
      <c r="E224" s="27"/>
      <c r="F224" s="28">
        <f t="shared" si="39"/>
        <v>1586.58</v>
      </c>
      <c r="G224" s="29">
        <f t="shared" si="41"/>
        <v>1586.58</v>
      </c>
      <c r="H224" s="29"/>
      <c r="I224" s="29"/>
      <c r="J224" s="29"/>
      <c r="K224" s="37"/>
      <c r="L224" s="38" t="s">
        <v>17</v>
      </c>
      <c r="M224" s="39">
        <v>1</v>
      </c>
    </row>
    <row r="225" s="4" customFormat="1" ht="30.75" customHeight="1" spans="1:13">
      <c r="A225" s="26">
        <v>17</v>
      </c>
      <c r="B225" s="21" t="s">
        <v>281</v>
      </c>
      <c r="C225" s="22" t="s">
        <v>44</v>
      </c>
      <c r="D225" s="31">
        <v>307.62</v>
      </c>
      <c r="E225" s="27"/>
      <c r="F225" s="28">
        <f t="shared" si="39"/>
        <v>9351.65</v>
      </c>
      <c r="G225" s="29">
        <f t="shared" si="41"/>
        <v>9351.65</v>
      </c>
      <c r="H225" s="29"/>
      <c r="I225" s="29"/>
      <c r="J225" s="29"/>
      <c r="K225" s="37"/>
      <c r="L225" s="38" t="s">
        <v>17</v>
      </c>
      <c r="M225" s="39">
        <v>1</v>
      </c>
    </row>
    <row r="226" s="4" customFormat="1" ht="30.75" customHeight="1" spans="1:13">
      <c r="A226" s="26">
        <v>18</v>
      </c>
      <c r="B226" s="21" t="s">
        <v>281</v>
      </c>
      <c r="C226" s="22" t="s">
        <v>288</v>
      </c>
      <c r="D226" s="31">
        <v>43.65</v>
      </c>
      <c r="E226" s="27"/>
      <c r="F226" s="28">
        <f t="shared" si="39"/>
        <v>1326.96</v>
      </c>
      <c r="G226" s="29">
        <f t="shared" si="41"/>
        <v>1326.96</v>
      </c>
      <c r="H226" s="29"/>
      <c r="I226" s="29"/>
      <c r="J226" s="29"/>
      <c r="K226" s="37"/>
      <c r="L226" s="38" t="s">
        <v>56</v>
      </c>
      <c r="M226" s="39"/>
    </row>
    <row r="227" s="4" customFormat="1" ht="30.75" customHeight="1" spans="1:13">
      <c r="A227" s="26">
        <v>19</v>
      </c>
      <c r="B227" s="21" t="s">
        <v>289</v>
      </c>
      <c r="C227" s="22" t="s">
        <v>290</v>
      </c>
      <c r="D227" s="27"/>
      <c r="E227" s="27">
        <v>770.61</v>
      </c>
      <c r="F227" s="28">
        <f t="shared" si="39"/>
        <v>439.25</v>
      </c>
      <c r="G227" s="29"/>
      <c r="H227" s="28"/>
      <c r="I227" s="28"/>
      <c r="J227" s="28"/>
      <c r="K227" s="37">
        <f>ROUND(E227*38*0.015,2)</f>
        <v>439.25</v>
      </c>
      <c r="L227" s="27" t="s">
        <v>17</v>
      </c>
      <c r="M227" s="39">
        <v>1</v>
      </c>
    </row>
    <row r="228" s="4" customFormat="1" ht="30.75" customHeight="1" spans="1:13">
      <c r="A228" s="26">
        <v>20</v>
      </c>
      <c r="B228" s="21" t="s">
        <v>289</v>
      </c>
      <c r="C228" s="22" t="s">
        <v>291</v>
      </c>
      <c r="D228" s="31">
        <v>79</v>
      </c>
      <c r="E228" s="27"/>
      <c r="F228" s="28">
        <f t="shared" si="39"/>
        <v>2401.6</v>
      </c>
      <c r="G228" s="29">
        <f t="shared" ref="G228:G230" si="42">ROUND(D228*38*0.8,2)</f>
        <v>2401.6</v>
      </c>
      <c r="H228" s="29"/>
      <c r="I228" s="29"/>
      <c r="J228" s="29"/>
      <c r="K228" s="37"/>
      <c r="L228" s="38" t="s">
        <v>17</v>
      </c>
      <c r="M228" s="39">
        <v>1</v>
      </c>
    </row>
    <row r="229" s="4" customFormat="1" ht="30.75" customHeight="1" spans="1:13">
      <c r="A229" s="26">
        <v>21</v>
      </c>
      <c r="B229" s="21" t="s">
        <v>289</v>
      </c>
      <c r="C229" s="22" t="s">
        <v>292</v>
      </c>
      <c r="D229" s="31">
        <v>526.61</v>
      </c>
      <c r="E229" s="28"/>
      <c r="F229" s="28">
        <f t="shared" si="39"/>
        <v>16008.94</v>
      </c>
      <c r="G229" s="29">
        <f t="shared" si="42"/>
        <v>16008.94</v>
      </c>
      <c r="H229" s="45"/>
      <c r="I229" s="45"/>
      <c r="J229" s="45"/>
      <c r="K229" s="45"/>
      <c r="L229" s="45" t="s">
        <v>17</v>
      </c>
      <c r="M229" s="39"/>
    </row>
    <row r="230" s="4" customFormat="1" ht="30.75" customHeight="1" spans="1:13">
      <c r="A230" s="26">
        <v>22</v>
      </c>
      <c r="B230" s="21" t="s">
        <v>289</v>
      </c>
      <c r="C230" s="22" t="s">
        <v>293</v>
      </c>
      <c r="D230" s="31">
        <v>165</v>
      </c>
      <c r="E230" s="28"/>
      <c r="F230" s="28">
        <f t="shared" si="39"/>
        <v>5016</v>
      </c>
      <c r="G230" s="29">
        <f t="shared" si="42"/>
        <v>5016</v>
      </c>
      <c r="H230" s="45"/>
      <c r="I230" s="45"/>
      <c r="J230" s="45"/>
      <c r="K230" s="45"/>
      <c r="L230" s="45" t="s">
        <v>17</v>
      </c>
      <c r="M230" s="39">
        <v>1</v>
      </c>
    </row>
    <row r="231" s="2" customFormat="1" ht="30.75" customHeight="1" spans="1:13">
      <c r="A231" s="26">
        <v>23</v>
      </c>
      <c r="B231" s="21" t="s">
        <v>294</v>
      </c>
      <c r="C231" s="22" t="s">
        <v>295</v>
      </c>
      <c r="D231" s="27"/>
      <c r="E231" s="27">
        <v>494.37</v>
      </c>
      <c r="F231" s="28">
        <f t="shared" si="39"/>
        <v>281.79</v>
      </c>
      <c r="G231" s="29"/>
      <c r="H231" s="28"/>
      <c r="I231" s="28"/>
      <c r="J231" s="28"/>
      <c r="K231" s="37">
        <f t="shared" ref="K231:K236" si="43">ROUND(E231*38*0.015,2)</f>
        <v>281.79</v>
      </c>
      <c r="L231" s="27" t="s">
        <v>17</v>
      </c>
      <c r="M231" s="39">
        <v>1</v>
      </c>
    </row>
    <row r="232" s="4" customFormat="1" ht="30.75" customHeight="1" spans="1:13">
      <c r="A232" s="26">
        <v>24</v>
      </c>
      <c r="B232" s="21" t="s">
        <v>294</v>
      </c>
      <c r="C232" s="22" t="s">
        <v>296</v>
      </c>
      <c r="D232" s="31">
        <v>494.37</v>
      </c>
      <c r="E232" s="27"/>
      <c r="F232" s="28">
        <f t="shared" si="39"/>
        <v>15028.85</v>
      </c>
      <c r="G232" s="29">
        <f t="shared" ref="G232:G235" si="44">ROUND(D232*38*0.8,2)</f>
        <v>15028.85</v>
      </c>
      <c r="H232" s="29"/>
      <c r="I232" s="29"/>
      <c r="J232" s="29"/>
      <c r="K232" s="37"/>
      <c r="L232" s="38" t="s">
        <v>17</v>
      </c>
      <c r="M232" s="39">
        <v>1</v>
      </c>
    </row>
    <row r="233" s="4" customFormat="1" ht="30.75" customHeight="1" spans="1:13">
      <c r="A233" s="26">
        <v>25</v>
      </c>
      <c r="B233" s="21" t="s">
        <v>297</v>
      </c>
      <c r="C233" s="22" t="s">
        <v>298</v>
      </c>
      <c r="D233" s="27"/>
      <c r="E233" s="27">
        <v>832.64</v>
      </c>
      <c r="F233" s="28">
        <f t="shared" si="39"/>
        <v>474.6</v>
      </c>
      <c r="G233" s="29"/>
      <c r="H233" s="28"/>
      <c r="I233" s="28"/>
      <c r="J233" s="28"/>
      <c r="K233" s="37">
        <f t="shared" si="43"/>
        <v>474.6</v>
      </c>
      <c r="L233" s="27" t="s">
        <v>17</v>
      </c>
      <c r="M233" s="39">
        <v>1</v>
      </c>
    </row>
    <row r="234" s="4" customFormat="1" ht="30.75" customHeight="1" spans="1:13">
      <c r="A234" s="26">
        <v>26</v>
      </c>
      <c r="B234" s="21" t="s">
        <v>297</v>
      </c>
      <c r="C234" s="22" t="s">
        <v>299</v>
      </c>
      <c r="D234" s="27">
        <v>67.43</v>
      </c>
      <c r="E234" s="27"/>
      <c r="F234" s="28">
        <f t="shared" si="39"/>
        <v>2049.87</v>
      </c>
      <c r="G234" s="29">
        <f t="shared" si="44"/>
        <v>2049.87</v>
      </c>
      <c r="H234" s="29"/>
      <c r="I234" s="29"/>
      <c r="J234" s="29"/>
      <c r="K234" s="37"/>
      <c r="L234" s="38" t="s">
        <v>17</v>
      </c>
      <c r="M234" s="39">
        <v>1</v>
      </c>
    </row>
    <row r="235" s="4" customFormat="1" ht="30.75" customHeight="1" spans="1:13">
      <c r="A235" s="26">
        <v>27</v>
      </c>
      <c r="B235" s="21" t="s">
        <v>297</v>
      </c>
      <c r="C235" s="22" t="s">
        <v>300</v>
      </c>
      <c r="D235" s="31">
        <v>208.85</v>
      </c>
      <c r="E235" s="27"/>
      <c r="F235" s="28">
        <f t="shared" si="39"/>
        <v>6349.04</v>
      </c>
      <c r="G235" s="29">
        <f t="shared" si="44"/>
        <v>6349.04</v>
      </c>
      <c r="H235" s="29"/>
      <c r="I235" s="29"/>
      <c r="J235" s="29"/>
      <c r="K235" s="37"/>
      <c r="L235" s="38" t="s">
        <v>17</v>
      </c>
      <c r="M235" s="39">
        <v>1</v>
      </c>
    </row>
    <row r="236" s="2" customFormat="1" ht="30.75" customHeight="1" spans="1:13">
      <c r="A236" s="26">
        <v>28</v>
      </c>
      <c r="B236" s="21" t="s">
        <v>301</v>
      </c>
      <c r="C236" s="22" t="s">
        <v>302</v>
      </c>
      <c r="D236" s="27"/>
      <c r="E236" s="27">
        <v>211.53</v>
      </c>
      <c r="F236" s="28">
        <f t="shared" si="39"/>
        <v>120.57</v>
      </c>
      <c r="G236" s="29"/>
      <c r="H236" s="29"/>
      <c r="I236" s="29"/>
      <c r="J236" s="29"/>
      <c r="K236" s="37">
        <f t="shared" si="43"/>
        <v>120.57</v>
      </c>
      <c r="L236" s="38" t="s">
        <v>17</v>
      </c>
      <c r="M236" s="39">
        <v>1</v>
      </c>
    </row>
    <row r="237" s="4" customFormat="1" ht="30.75" customHeight="1" spans="1:13">
      <c r="A237" s="26">
        <v>29</v>
      </c>
      <c r="B237" s="21" t="s">
        <v>301</v>
      </c>
      <c r="C237" s="22" t="s">
        <v>303</v>
      </c>
      <c r="D237" s="31">
        <v>67.96</v>
      </c>
      <c r="E237" s="27"/>
      <c r="F237" s="28">
        <f t="shared" si="39"/>
        <v>2065.98</v>
      </c>
      <c r="G237" s="29">
        <f t="shared" ref="G237:G241" si="45">ROUND(D237*38*0.8,2)</f>
        <v>2065.98</v>
      </c>
      <c r="H237" s="29"/>
      <c r="I237" s="29"/>
      <c r="J237" s="29"/>
      <c r="K237" s="37"/>
      <c r="L237" s="38" t="s">
        <v>17</v>
      </c>
      <c r="M237" s="39">
        <v>1</v>
      </c>
    </row>
    <row r="238" s="4" customFormat="1" ht="30.75" customHeight="1" spans="1:13">
      <c r="A238" s="26">
        <v>30</v>
      </c>
      <c r="B238" s="21" t="s">
        <v>301</v>
      </c>
      <c r="C238" s="22" t="s">
        <v>304</v>
      </c>
      <c r="D238" s="31">
        <v>50.59</v>
      </c>
      <c r="E238" s="27"/>
      <c r="F238" s="28">
        <f t="shared" si="39"/>
        <v>1537.94</v>
      </c>
      <c r="G238" s="29">
        <f t="shared" si="45"/>
        <v>1537.94</v>
      </c>
      <c r="H238" s="29"/>
      <c r="I238" s="29"/>
      <c r="J238" s="29"/>
      <c r="K238" s="37"/>
      <c r="L238" s="38" t="s">
        <v>17</v>
      </c>
      <c r="M238" s="39">
        <v>1</v>
      </c>
    </row>
    <row r="239" s="4" customFormat="1" ht="30.75" customHeight="1" spans="1:13">
      <c r="A239" s="26">
        <v>31</v>
      </c>
      <c r="B239" s="21" t="s">
        <v>301</v>
      </c>
      <c r="C239" s="22" t="s">
        <v>305</v>
      </c>
      <c r="D239" s="31">
        <v>46.98</v>
      </c>
      <c r="E239" s="27"/>
      <c r="F239" s="28">
        <f t="shared" si="39"/>
        <v>1428.19</v>
      </c>
      <c r="G239" s="29">
        <f t="shared" si="45"/>
        <v>1428.19</v>
      </c>
      <c r="H239" s="29"/>
      <c r="I239" s="29"/>
      <c r="J239" s="29"/>
      <c r="K239" s="37"/>
      <c r="L239" s="38" t="s">
        <v>17</v>
      </c>
      <c r="M239" s="39">
        <v>1</v>
      </c>
    </row>
    <row r="240" s="4" customFormat="1" ht="30.75" customHeight="1" spans="1:13">
      <c r="A240" s="26">
        <v>32</v>
      </c>
      <c r="B240" s="21" t="s">
        <v>301</v>
      </c>
      <c r="C240" s="22" t="s">
        <v>306</v>
      </c>
      <c r="D240" s="31">
        <v>29.43</v>
      </c>
      <c r="E240" s="27"/>
      <c r="F240" s="28">
        <f t="shared" si="39"/>
        <v>894.67</v>
      </c>
      <c r="G240" s="29">
        <f t="shared" si="45"/>
        <v>894.67</v>
      </c>
      <c r="H240" s="29"/>
      <c r="I240" s="29"/>
      <c r="J240" s="29"/>
      <c r="K240" s="37"/>
      <c r="L240" s="38" t="s">
        <v>17</v>
      </c>
      <c r="M240" s="39">
        <v>1</v>
      </c>
    </row>
    <row r="241" s="4" customFormat="1" ht="30.75" customHeight="1" spans="1:13">
      <c r="A241" s="26">
        <v>33</v>
      </c>
      <c r="B241" s="21" t="s">
        <v>301</v>
      </c>
      <c r="C241" s="22" t="s">
        <v>307</v>
      </c>
      <c r="D241" s="31">
        <v>16.57</v>
      </c>
      <c r="E241" s="27"/>
      <c r="F241" s="28">
        <f t="shared" si="39"/>
        <v>503.73</v>
      </c>
      <c r="G241" s="29">
        <f t="shared" si="45"/>
        <v>503.73</v>
      </c>
      <c r="H241" s="29"/>
      <c r="I241" s="29"/>
      <c r="J241" s="29"/>
      <c r="K241" s="37"/>
      <c r="L241" s="38" t="s">
        <v>17</v>
      </c>
      <c r="M241" s="39">
        <v>1</v>
      </c>
    </row>
    <row r="242" s="4" customFormat="1" ht="30.75" customHeight="1" spans="1:13">
      <c r="A242" s="26">
        <v>34</v>
      </c>
      <c r="B242" s="21" t="s">
        <v>308</v>
      </c>
      <c r="C242" s="22" t="s">
        <v>309</v>
      </c>
      <c r="D242" s="27"/>
      <c r="E242" s="31">
        <v>98.48</v>
      </c>
      <c r="F242" s="28">
        <f t="shared" si="39"/>
        <v>56.13</v>
      </c>
      <c r="G242" s="29"/>
      <c r="H242" s="28"/>
      <c r="I242" s="28"/>
      <c r="J242" s="28"/>
      <c r="K242" s="37">
        <f t="shared" ref="K242:K246" si="46">ROUND(E242*38*0.015,2)</f>
        <v>56.13</v>
      </c>
      <c r="L242" s="27" t="s">
        <v>17</v>
      </c>
      <c r="M242" s="39">
        <v>1</v>
      </c>
    </row>
    <row r="243" s="4" customFormat="1" ht="30.75" customHeight="1" spans="1:13">
      <c r="A243" s="26">
        <v>35</v>
      </c>
      <c r="B243" s="21" t="s">
        <v>308</v>
      </c>
      <c r="C243" s="22" t="s">
        <v>310</v>
      </c>
      <c r="D243" s="31">
        <v>98.48</v>
      </c>
      <c r="E243" s="27"/>
      <c r="F243" s="28">
        <f t="shared" si="39"/>
        <v>2993.79</v>
      </c>
      <c r="G243" s="29">
        <f t="shared" ref="G243:G251" si="47">ROUND(D243*38*0.8,2)</f>
        <v>2993.79</v>
      </c>
      <c r="H243" s="29"/>
      <c r="I243" s="29"/>
      <c r="J243" s="29"/>
      <c r="K243" s="37"/>
      <c r="L243" s="38" t="s">
        <v>17</v>
      </c>
      <c r="M243" s="39">
        <v>1</v>
      </c>
    </row>
    <row r="244" s="4" customFormat="1" ht="30.75" customHeight="1" spans="1:13">
      <c r="A244" s="26">
        <v>36</v>
      </c>
      <c r="B244" s="21" t="s">
        <v>311</v>
      </c>
      <c r="C244" s="22" t="s">
        <v>312</v>
      </c>
      <c r="D244" s="27"/>
      <c r="E244" s="31">
        <v>217.73</v>
      </c>
      <c r="F244" s="28">
        <f t="shared" si="39"/>
        <v>124.11</v>
      </c>
      <c r="G244" s="29"/>
      <c r="H244" s="29"/>
      <c r="I244" s="29"/>
      <c r="J244" s="29"/>
      <c r="K244" s="37">
        <f t="shared" si="46"/>
        <v>124.11</v>
      </c>
      <c r="L244" s="38" t="s">
        <v>17</v>
      </c>
      <c r="M244" s="39">
        <v>1</v>
      </c>
    </row>
    <row r="245" s="4" customFormat="1" ht="30.75" customHeight="1" spans="1:13">
      <c r="A245" s="26">
        <v>37</v>
      </c>
      <c r="B245" s="21" t="s">
        <v>311</v>
      </c>
      <c r="C245" s="22" t="s">
        <v>313</v>
      </c>
      <c r="D245" s="31">
        <v>217.73</v>
      </c>
      <c r="E245" s="27"/>
      <c r="F245" s="28">
        <f t="shared" si="39"/>
        <v>6618.99</v>
      </c>
      <c r="G245" s="29">
        <f t="shared" si="47"/>
        <v>6618.99</v>
      </c>
      <c r="H245" s="29"/>
      <c r="I245" s="29"/>
      <c r="J245" s="29"/>
      <c r="K245" s="37"/>
      <c r="L245" s="38" t="s">
        <v>17</v>
      </c>
      <c r="M245" s="39">
        <v>1</v>
      </c>
    </row>
    <row r="246" s="4" customFormat="1" ht="30.75" customHeight="1" spans="1:13">
      <c r="A246" s="26">
        <v>38</v>
      </c>
      <c r="B246" s="21" t="s">
        <v>314</v>
      </c>
      <c r="C246" s="22" t="s">
        <v>315</v>
      </c>
      <c r="D246" s="31">
        <v>789.54</v>
      </c>
      <c r="E246" s="27">
        <v>2883.42</v>
      </c>
      <c r="F246" s="28">
        <f t="shared" si="39"/>
        <v>25645.58</v>
      </c>
      <c r="G246" s="29">
        <f>ROUND(D246*38*0.8,2)+0.01</f>
        <v>24002.03</v>
      </c>
      <c r="H246" s="28"/>
      <c r="I246" s="28"/>
      <c r="J246" s="28"/>
      <c r="K246" s="37">
        <f t="shared" si="46"/>
        <v>1643.55</v>
      </c>
      <c r="L246" s="27" t="s">
        <v>17</v>
      </c>
      <c r="M246" s="39">
        <v>1</v>
      </c>
    </row>
    <row r="247" s="4" customFormat="1" ht="30.75" customHeight="1" spans="1:13">
      <c r="A247" s="26">
        <v>39</v>
      </c>
      <c r="B247" s="21" t="s">
        <v>314</v>
      </c>
      <c r="C247" s="22" t="s">
        <v>316</v>
      </c>
      <c r="D247" s="31">
        <v>20.83</v>
      </c>
      <c r="E247" s="27"/>
      <c r="F247" s="28">
        <f t="shared" si="39"/>
        <v>633.23</v>
      </c>
      <c r="G247" s="29">
        <f t="shared" si="47"/>
        <v>633.23</v>
      </c>
      <c r="H247" s="29"/>
      <c r="I247" s="29"/>
      <c r="J247" s="29"/>
      <c r="K247" s="37"/>
      <c r="L247" s="38" t="s">
        <v>17</v>
      </c>
      <c r="M247" s="39">
        <v>1</v>
      </c>
    </row>
    <row r="248" s="4" customFormat="1" ht="30.75" customHeight="1" spans="1:13">
      <c r="A248" s="26">
        <v>40</v>
      </c>
      <c r="B248" s="21" t="s">
        <v>314</v>
      </c>
      <c r="C248" s="22" t="s">
        <v>317</v>
      </c>
      <c r="D248" s="31">
        <v>56.98</v>
      </c>
      <c r="E248" s="27"/>
      <c r="F248" s="28">
        <f t="shared" si="39"/>
        <v>1732.19</v>
      </c>
      <c r="G248" s="29">
        <f t="shared" si="47"/>
        <v>1732.19</v>
      </c>
      <c r="H248" s="28"/>
      <c r="I248" s="28"/>
      <c r="J248" s="28"/>
      <c r="K248" s="27"/>
      <c r="L248" s="38" t="s">
        <v>17</v>
      </c>
      <c r="M248" s="39">
        <v>1</v>
      </c>
    </row>
    <row r="249" s="4" customFormat="1" ht="30.75" customHeight="1" spans="1:13">
      <c r="A249" s="26">
        <v>41</v>
      </c>
      <c r="B249" s="21" t="s">
        <v>314</v>
      </c>
      <c r="C249" s="22" t="s">
        <v>318</v>
      </c>
      <c r="D249" s="31">
        <v>266.99</v>
      </c>
      <c r="E249" s="27"/>
      <c r="F249" s="28">
        <f t="shared" si="39"/>
        <v>8116.5</v>
      </c>
      <c r="G249" s="29">
        <f t="shared" si="47"/>
        <v>8116.5</v>
      </c>
      <c r="H249" s="28"/>
      <c r="I249" s="28"/>
      <c r="J249" s="28"/>
      <c r="K249" s="27"/>
      <c r="L249" s="27" t="s">
        <v>56</v>
      </c>
      <c r="M249" s="39"/>
    </row>
    <row r="250" s="4" customFormat="1" ht="30.75" customHeight="1" spans="1:13">
      <c r="A250" s="26">
        <v>42</v>
      </c>
      <c r="B250" s="21" t="s">
        <v>314</v>
      </c>
      <c r="C250" s="22" t="s">
        <v>319</v>
      </c>
      <c r="D250" s="31">
        <v>1071.38</v>
      </c>
      <c r="E250" s="27"/>
      <c r="F250" s="28">
        <f t="shared" si="39"/>
        <v>32569.95</v>
      </c>
      <c r="G250" s="29">
        <f t="shared" si="47"/>
        <v>32569.95</v>
      </c>
      <c r="H250" s="28"/>
      <c r="I250" s="28"/>
      <c r="J250" s="28"/>
      <c r="K250" s="27"/>
      <c r="L250" s="27" t="s">
        <v>56</v>
      </c>
      <c r="M250" s="47"/>
    </row>
    <row r="251" s="4" customFormat="1" ht="30.75" customHeight="1" spans="1:13">
      <c r="A251" s="26">
        <v>43</v>
      </c>
      <c r="B251" s="21" t="s">
        <v>314</v>
      </c>
      <c r="C251" s="22" t="s">
        <v>320</v>
      </c>
      <c r="D251" s="31">
        <v>677.7</v>
      </c>
      <c r="E251" s="27"/>
      <c r="F251" s="28">
        <f t="shared" si="39"/>
        <v>20602.08</v>
      </c>
      <c r="G251" s="29">
        <f t="shared" si="47"/>
        <v>20602.08</v>
      </c>
      <c r="H251" s="28"/>
      <c r="I251" s="28"/>
      <c r="J251" s="28"/>
      <c r="K251" s="27"/>
      <c r="L251" s="27" t="s">
        <v>56</v>
      </c>
      <c r="M251" s="47"/>
    </row>
    <row r="252" s="4" customFormat="1" ht="30.75" customHeight="1" spans="1:13">
      <c r="A252" s="26">
        <v>44</v>
      </c>
      <c r="B252" s="21" t="s">
        <v>321</v>
      </c>
      <c r="C252" s="22" t="s">
        <v>322</v>
      </c>
      <c r="D252" s="27"/>
      <c r="E252" s="27">
        <v>1287.14</v>
      </c>
      <c r="F252" s="28">
        <f t="shared" si="39"/>
        <v>733.67</v>
      </c>
      <c r="G252" s="29"/>
      <c r="H252" s="28"/>
      <c r="I252" s="28"/>
      <c r="J252" s="28"/>
      <c r="K252" s="37">
        <f>ROUND(E252*38*0.015,2)</f>
        <v>733.67</v>
      </c>
      <c r="L252" s="27" t="s">
        <v>17</v>
      </c>
      <c r="M252" s="39">
        <v>1</v>
      </c>
    </row>
    <row r="253" s="4" customFormat="1" ht="30.75" customHeight="1" spans="1:13">
      <c r="A253" s="26">
        <v>45</v>
      </c>
      <c r="B253" s="21" t="s">
        <v>321</v>
      </c>
      <c r="C253" s="22" t="s">
        <v>323</v>
      </c>
      <c r="D253" s="31">
        <v>247.22</v>
      </c>
      <c r="E253" s="27"/>
      <c r="F253" s="28">
        <f t="shared" si="39"/>
        <v>7515.49</v>
      </c>
      <c r="G253" s="29">
        <f t="shared" ref="G253:G269" si="48">ROUND(D253*38*0.8,2)</f>
        <v>7515.49</v>
      </c>
      <c r="H253" s="29"/>
      <c r="I253" s="29"/>
      <c r="J253" s="29"/>
      <c r="K253" s="37"/>
      <c r="L253" s="38" t="s">
        <v>17</v>
      </c>
      <c r="M253" s="39">
        <v>1</v>
      </c>
    </row>
    <row r="254" s="4" customFormat="1" ht="30.75" customHeight="1" spans="1:13">
      <c r="A254" s="26">
        <v>46</v>
      </c>
      <c r="B254" s="21" t="s">
        <v>321</v>
      </c>
      <c r="C254" s="22" t="s">
        <v>324</v>
      </c>
      <c r="D254" s="31">
        <v>585.56</v>
      </c>
      <c r="E254" s="27"/>
      <c r="F254" s="28">
        <f t="shared" si="39"/>
        <v>17801.02</v>
      </c>
      <c r="G254" s="29">
        <f t="shared" si="48"/>
        <v>17801.02</v>
      </c>
      <c r="H254" s="29"/>
      <c r="I254" s="29"/>
      <c r="J254" s="29"/>
      <c r="K254" s="37"/>
      <c r="L254" s="38" t="s">
        <v>17</v>
      </c>
      <c r="M254" s="39">
        <v>1</v>
      </c>
    </row>
    <row r="255" s="2" customFormat="1" ht="30.75" customHeight="1" spans="1:13">
      <c r="A255" s="26">
        <v>47</v>
      </c>
      <c r="B255" s="21" t="s">
        <v>325</v>
      </c>
      <c r="C255" s="22" t="s">
        <v>326</v>
      </c>
      <c r="D255" s="27">
        <v>50.42</v>
      </c>
      <c r="E255" s="27">
        <v>12244.61</v>
      </c>
      <c r="F255" s="28">
        <f t="shared" si="39"/>
        <v>8512.2</v>
      </c>
      <c r="G255" s="29">
        <f t="shared" si="48"/>
        <v>1532.77</v>
      </c>
      <c r="H255" s="28"/>
      <c r="I255" s="28"/>
      <c r="J255" s="28"/>
      <c r="K255" s="37">
        <f>ROUND(E255*38*0.015,2)</f>
        <v>6979.43</v>
      </c>
      <c r="L255" s="27" t="s">
        <v>17</v>
      </c>
      <c r="M255" s="39">
        <v>1</v>
      </c>
    </row>
    <row r="256" s="4" customFormat="1" ht="30.75" customHeight="1" spans="1:13">
      <c r="A256" s="26">
        <v>48</v>
      </c>
      <c r="B256" s="21" t="s">
        <v>325</v>
      </c>
      <c r="C256" s="22" t="s">
        <v>327</v>
      </c>
      <c r="D256" s="27">
        <v>132.18</v>
      </c>
      <c r="E256" s="27"/>
      <c r="F256" s="28">
        <f t="shared" si="39"/>
        <v>4018.27</v>
      </c>
      <c r="G256" s="29">
        <f t="shared" si="48"/>
        <v>4018.27</v>
      </c>
      <c r="H256" s="28"/>
      <c r="I256" s="28"/>
      <c r="J256" s="28"/>
      <c r="K256" s="27"/>
      <c r="L256" s="38" t="s">
        <v>17</v>
      </c>
      <c r="M256" s="39">
        <v>1</v>
      </c>
    </row>
    <row r="257" s="4" customFormat="1" ht="30.75" customHeight="1" spans="1:13">
      <c r="A257" s="26">
        <v>49</v>
      </c>
      <c r="B257" s="21" t="s">
        <v>325</v>
      </c>
      <c r="C257" s="22" t="s">
        <v>328</v>
      </c>
      <c r="D257" s="27">
        <v>2165.6</v>
      </c>
      <c r="E257" s="27"/>
      <c r="F257" s="28">
        <f t="shared" si="39"/>
        <v>65834.24</v>
      </c>
      <c r="G257" s="29">
        <f t="shared" si="48"/>
        <v>65834.24</v>
      </c>
      <c r="H257" s="29"/>
      <c r="I257" s="29"/>
      <c r="J257" s="29"/>
      <c r="K257" s="37"/>
      <c r="L257" s="38" t="s">
        <v>17</v>
      </c>
      <c r="M257" s="39">
        <v>1</v>
      </c>
    </row>
    <row r="258" s="4" customFormat="1" ht="30.75" customHeight="1" spans="1:13">
      <c r="A258" s="26">
        <v>50</v>
      </c>
      <c r="B258" s="21" t="s">
        <v>325</v>
      </c>
      <c r="C258" s="22" t="s">
        <v>329</v>
      </c>
      <c r="D258" s="31">
        <v>765.32</v>
      </c>
      <c r="E258" s="27"/>
      <c r="F258" s="28">
        <f t="shared" si="39"/>
        <v>23265.73</v>
      </c>
      <c r="G258" s="29">
        <f t="shared" si="48"/>
        <v>23265.73</v>
      </c>
      <c r="H258" s="29"/>
      <c r="I258" s="29"/>
      <c r="J258" s="29"/>
      <c r="K258" s="37"/>
      <c r="L258" s="38" t="s">
        <v>17</v>
      </c>
      <c r="M258" s="39">
        <v>1</v>
      </c>
    </row>
    <row r="259" s="4" customFormat="1" ht="30.75" customHeight="1" spans="1:13">
      <c r="A259" s="26">
        <v>51</v>
      </c>
      <c r="B259" s="21" t="s">
        <v>325</v>
      </c>
      <c r="C259" s="22" t="s">
        <v>330</v>
      </c>
      <c r="D259" s="27">
        <v>680.93</v>
      </c>
      <c r="E259" s="27"/>
      <c r="F259" s="28">
        <f t="shared" si="39"/>
        <v>20700.27</v>
      </c>
      <c r="G259" s="29">
        <f t="shared" si="48"/>
        <v>20700.27</v>
      </c>
      <c r="H259" s="29"/>
      <c r="I259" s="29"/>
      <c r="J259" s="29"/>
      <c r="K259" s="37"/>
      <c r="L259" s="38" t="s">
        <v>17</v>
      </c>
      <c r="M259" s="39">
        <v>1</v>
      </c>
    </row>
    <row r="260" s="4" customFormat="1" ht="30.75" customHeight="1" spans="1:13">
      <c r="A260" s="26">
        <v>52</v>
      </c>
      <c r="B260" s="21" t="s">
        <v>325</v>
      </c>
      <c r="C260" s="22" t="s">
        <v>331</v>
      </c>
      <c r="D260" s="31">
        <v>3685.33</v>
      </c>
      <c r="E260" s="27"/>
      <c r="F260" s="28">
        <f t="shared" si="39"/>
        <v>112034.03</v>
      </c>
      <c r="G260" s="29">
        <f t="shared" si="48"/>
        <v>112034.03</v>
      </c>
      <c r="H260" s="28"/>
      <c r="I260" s="28"/>
      <c r="J260" s="28"/>
      <c r="K260" s="27"/>
      <c r="L260" s="27" t="s">
        <v>56</v>
      </c>
      <c r="M260" s="47"/>
    </row>
    <row r="261" s="4" customFormat="1" ht="30.75" customHeight="1" spans="1:13">
      <c r="A261" s="26">
        <v>53</v>
      </c>
      <c r="B261" s="21" t="s">
        <v>325</v>
      </c>
      <c r="C261" s="22" t="s">
        <v>332</v>
      </c>
      <c r="D261" s="27">
        <v>4764.83</v>
      </c>
      <c r="E261" s="27"/>
      <c r="F261" s="28">
        <f t="shared" si="39"/>
        <v>144850.83</v>
      </c>
      <c r="G261" s="29">
        <f t="shared" si="48"/>
        <v>144850.83</v>
      </c>
      <c r="H261" s="28"/>
      <c r="I261" s="28"/>
      <c r="J261" s="28"/>
      <c r="K261" s="27"/>
      <c r="L261" s="27" t="s">
        <v>56</v>
      </c>
      <c r="M261" s="47"/>
    </row>
    <row r="262" s="4" customFormat="1" ht="30.75" customHeight="1" spans="1:13">
      <c r="A262" s="26">
        <v>54</v>
      </c>
      <c r="B262" s="21" t="s">
        <v>333</v>
      </c>
      <c r="C262" s="22" t="s">
        <v>334</v>
      </c>
      <c r="D262" s="31">
        <v>8537.01</v>
      </c>
      <c r="E262" s="27">
        <v>11306.55</v>
      </c>
      <c r="F262" s="28">
        <f t="shared" si="39"/>
        <v>265969.83</v>
      </c>
      <c r="G262" s="29">
        <f t="shared" si="48"/>
        <v>259525.1</v>
      </c>
      <c r="H262" s="29"/>
      <c r="I262" s="29"/>
      <c r="J262" s="29"/>
      <c r="K262" s="37">
        <f>ROUND(E262*38*0.015,2)</f>
        <v>6444.73</v>
      </c>
      <c r="L262" s="38" t="s">
        <v>17</v>
      </c>
      <c r="M262" s="39">
        <v>1</v>
      </c>
    </row>
    <row r="263" s="4" customFormat="1" ht="30.75" customHeight="1" spans="1:13">
      <c r="A263" s="26">
        <v>55</v>
      </c>
      <c r="B263" s="21" t="s">
        <v>333</v>
      </c>
      <c r="C263" s="22" t="s">
        <v>335</v>
      </c>
      <c r="D263" s="31">
        <v>455.13</v>
      </c>
      <c r="E263" s="27"/>
      <c r="F263" s="28">
        <f t="shared" si="39"/>
        <v>13835.95</v>
      </c>
      <c r="G263" s="29">
        <f t="shared" si="48"/>
        <v>13835.95</v>
      </c>
      <c r="H263" s="28"/>
      <c r="I263" s="28"/>
      <c r="J263" s="28"/>
      <c r="K263" s="27"/>
      <c r="L263" s="27" t="s">
        <v>56</v>
      </c>
      <c r="M263" s="47"/>
    </row>
    <row r="264" s="4" customFormat="1" ht="30.75" customHeight="1" spans="1:13">
      <c r="A264" s="26">
        <v>56</v>
      </c>
      <c r="B264" s="21" t="s">
        <v>333</v>
      </c>
      <c r="C264" s="22" t="s">
        <v>336</v>
      </c>
      <c r="D264" s="31">
        <v>248.53</v>
      </c>
      <c r="E264" s="27"/>
      <c r="F264" s="28">
        <f t="shared" si="39"/>
        <v>7555.31</v>
      </c>
      <c r="G264" s="29">
        <f t="shared" si="48"/>
        <v>7555.31</v>
      </c>
      <c r="H264" s="28"/>
      <c r="I264" s="28"/>
      <c r="J264" s="28"/>
      <c r="K264" s="27"/>
      <c r="L264" s="27" t="s">
        <v>56</v>
      </c>
      <c r="M264" s="47"/>
    </row>
    <row r="265" s="4" customFormat="1" ht="30.75" customHeight="1" spans="1:13">
      <c r="A265" s="26">
        <v>57</v>
      </c>
      <c r="B265" s="21" t="s">
        <v>333</v>
      </c>
      <c r="C265" s="22" t="s">
        <v>337</v>
      </c>
      <c r="D265" s="31">
        <v>48.92</v>
      </c>
      <c r="E265" s="27"/>
      <c r="F265" s="28">
        <f t="shared" si="39"/>
        <v>1487.17</v>
      </c>
      <c r="G265" s="29">
        <f t="shared" si="48"/>
        <v>1487.17</v>
      </c>
      <c r="H265" s="28"/>
      <c r="I265" s="28"/>
      <c r="J265" s="28"/>
      <c r="K265" s="37"/>
      <c r="L265" s="27" t="s">
        <v>56</v>
      </c>
      <c r="M265" s="47"/>
    </row>
    <row r="266" s="4" customFormat="1" ht="30.75" customHeight="1" spans="1:13">
      <c r="A266" s="26">
        <v>58</v>
      </c>
      <c r="B266" s="21" t="s">
        <v>333</v>
      </c>
      <c r="C266" s="30" t="s">
        <v>338</v>
      </c>
      <c r="D266" s="31">
        <v>55.23</v>
      </c>
      <c r="E266" s="27"/>
      <c r="F266" s="28">
        <f t="shared" si="39"/>
        <v>1678.99</v>
      </c>
      <c r="G266" s="29">
        <f t="shared" si="48"/>
        <v>1678.99</v>
      </c>
      <c r="H266" s="28"/>
      <c r="I266" s="28"/>
      <c r="J266" s="28"/>
      <c r="K266" s="37"/>
      <c r="L266" s="27" t="s">
        <v>56</v>
      </c>
      <c r="M266" s="47"/>
    </row>
    <row r="267" s="4" customFormat="1" ht="30.75" customHeight="1" spans="1:13">
      <c r="A267" s="26">
        <v>59</v>
      </c>
      <c r="B267" s="21" t="s">
        <v>333</v>
      </c>
      <c r="C267" s="22" t="s">
        <v>318</v>
      </c>
      <c r="D267" s="31">
        <v>758.03</v>
      </c>
      <c r="E267" s="27"/>
      <c r="F267" s="28">
        <f t="shared" si="39"/>
        <v>23044.11</v>
      </c>
      <c r="G267" s="29">
        <f t="shared" si="48"/>
        <v>23044.11</v>
      </c>
      <c r="H267" s="28"/>
      <c r="I267" s="28"/>
      <c r="J267" s="28"/>
      <c r="K267" s="27"/>
      <c r="L267" s="27" t="s">
        <v>56</v>
      </c>
      <c r="M267" s="47"/>
    </row>
    <row r="268" s="4" customFormat="1" ht="30.75" customHeight="1" spans="1:13">
      <c r="A268" s="26">
        <v>60</v>
      </c>
      <c r="B268" s="21" t="s">
        <v>333</v>
      </c>
      <c r="C268" s="22" t="s">
        <v>339</v>
      </c>
      <c r="D268" s="31">
        <v>675.89</v>
      </c>
      <c r="E268" s="27"/>
      <c r="F268" s="28">
        <f t="shared" si="39"/>
        <v>20547.06</v>
      </c>
      <c r="G268" s="29">
        <f t="shared" si="48"/>
        <v>20547.06</v>
      </c>
      <c r="H268" s="28"/>
      <c r="I268" s="28"/>
      <c r="J268" s="28"/>
      <c r="K268" s="27"/>
      <c r="L268" s="27" t="s">
        <v>56</v>
      </c>
      <c r="M268" s="47"/>
    </row>
    <row r="269" s="4" customFormat="1" ht="30.75" customHeight="1" spans="1:13">
      <c r="A269" s="26">
        <v>61</v>
      </c>
      <c r="B269" s="21" t="s">
        <v>333</v>
      </c>
      <c r="C269" s="30" t="s">
        <v>340</v>
      </c>
      <c r="D269" s="31">
        <v>527.81</v>
      </c>
      <c r="E269" s="27"/>
      <c r="F269" s="28">
        <f t="shared" si="39"/>
        <v>16045.42</v>
      </c>
      <c r="G269" s="29">
        <f t="shared" si="48"/>
        <v>16045.42</v>
      </c>
      <c r="H269" s="28"/>
      <c r="I269" s="28"/>
      <c r="J269" s="28"/>
      <c r="K269" s="27"/>
      <c r="L269" s="27" t="s">
        <v>56</v>
      </c>
      <c r="M269" s="47"/>
    </row>
    <row r="270" s="4" customFormat="1" ht="30.75" customHeight="1" spans="1:13">
      <c r="A270" s="26">
        <v>62</v>
      </c>
      <c r="B270" s="21" t="s">
        <v>341</v>
      </c>
      <c r="C270" s="22" t="s">
        <v>342</v>
      </c>
      <c r="D270" s="27"/>
      <c r="E270" s="31">
        <v>35.04</v>
      </c>
      <c r="F270" s="28">
        <f t="shared" si="39"/>
        <v>19.97</v>
      </c>
      <c r="G270" s="29"/>
      <c r="H270" s="28"/>
      <c r="I270" s="28"/>
      <c r="J270" s="28"/>
      <c r="K270" s="37">
        <f>ROUND(E270*38*0.015,2)</f>
        <v>19.97</v>
      </c>
      <c r="L270" s="27" t="s">
        <v>17</v>
      </c>
      <c r="M270" s="39">
        <v>1</v>
      </c>
    </row>
    <row r="271" s="4" customFormat="1" ht="30.75" customHeight="1" spans="1:13">
      <c r="A271" s="26">
        <v>63</v>
      </c>
      <c r="B271" s="21" t="s">
        <v>341</v>
      </c>
      <c r="C271" s="22" t="s">
        <v>343</v>
      </c>
      <c r="D271" s="31">
        <v>35.04</v>
      </c>
      <c r="E271" s="27"/>
      <c r="F271" s="28">
        <f t="shared" si="39"/>
        <v>1065.22</v>
      </c>
      <c r="G271" s="29">
        <f t="shared" ref="G271:G279" si="49">ROUND(D271*38*0.8,2)</f>
        <v>1065.22</v>
      </c>
      <c r="H271" s="29"/>
      <c r="I271" s="29"/>
      <c r="J271" s="29"/>
      <c r="K271" s="37"/>
      <c r="L271" s="38" t="s">
        <v>17</v>
      </c>
      <c r="M271" s="39">
        <v>1</v>
      </c>
    </row>
    <row r="272" s="4" customFormat="1" ht="30.75" customHeight="1" spans="1:13">
      <c r="A272" s="26">
        <v>64</v>
      </c>
      <c r="B272" s="21" t="s">
        <v>344</v>
      </c>
      <c r="C272" s="22" t="s">
        <v>345</v>
      </c>
      <c r="D272" s="27"/>
      <c r="E272" s="27">
        <v>266.76</v>
      </c>
      <c r="F272" s="28">
        <f t="shared" si="39"/>
        <v>152.05</v>
      </c>
      <c r="G272" s="29"/>
      <c r="H272" s="28"/>
      <c r="I272" s="28"/>
      <c r="J272" s="28"/>
      <c r="K272" s="37">
        <f>ROUND(E272*38*0.015,2)</f>
        <v>152.05</v>
      </c>
      <c r="L272" s="27" t="s">
        <v>17</v>
      </c>
      <c r="M272" s="39">
        <v>1</v>
      </c>
    </row>
    <row r="273" s="4" customFormat="1" ht="30.75" customHeight="1" spans="1:13">
      <c r="A273" s="26">
        <v>65</v>
      </c>
      <c r="B273" s="21" t="s">
        <v>344</v>
      </c>
      <c r="C273" s="22" t="s">
        <v>346</v>
      </c>
      <c r="D273" s="31">
        <v>64.88</v>
      </c>
      <c r="E273" s="27"/>
      <c r="F273" s="28">
        <f t="shared" ref="F273:F279" si="50">ROUND(K273+I273+H273+G273+J273,2)</f>
        <v>1972.35</v>
      </c>
      <c r="G273" s="29">
        <f t="shared" si="49"/>
        <v>1972.35</v>
      </c>
      <c r="H273" s="29"/>
      <c r="I273" s="29"/>
      <c r="J273" s="29"/>
      <c r="K273" s="37"/>
      <c r="L273" s="38" t="s">
        <v>17</v>
      </c>
      <c r="M273" s="39">
        <v>1</v>
      </c>
    </row>
    <row r="274" s="4" customFormat="1" ht="30.75" customHeight="1" spans="1:13">
      <c r="A274" s="26">
        <v>66</v>
      </c>
      <c r="B274" s="21" t="s">
        <v>344</v>
      </c>
      <c r="C274" s="22" t="s">
        <v>347</v>
      </c>
      <c r="D274" s="31">
        <v>57.59</v>
      </c>
      <c r="E274" s="27"/>
      <c r="F274" s="28">
        <f t="shared" si="50"/>
        <v>1750.74</v>
      </c>
      <c r="G274" s="29">
        <f t="shared" si="49"/>
        <v>1750.74</v>
      </c>
      <c r="H274" s="29"/>
      <c r="I274" s="29"/>
      <c r="J274" s="29"/>
      <c r="K274" s="37"/>
      <c r="L274" s="38" t="s">
        <v>17</v>
      </c>
      <c r="M274" s="39">
        <v>1</v>
      </c>
    </row>
    <row r="275" s="4" customFormat="1" ht="30.75" customHeight="1" spans="1:13">
      <c r="A275" s="26">
        <v>67</v>
      </c>
      <c r="B275" s="21" t="s">
        <v>344</v>
      </c>
      <c r="C275" s="22" t="s">
        <v>348</v>
      </c>
      <c r="D275" s="31">
        <v>12.75</v>
      </c>
      <c r="E275" s="27"/>
      <c r="F275" s="28">
        <f t="shared" si="50"/>
        <v>387.6</v>
      </c>
      <c r="G275" s="29">
        <f t="shared" si="49"/>
        <v>387.6</v>
      </c>
      <c r="H275" s="29"/>
      <c r="I275" s="29"/>
      <c r="J275" s="29"/>
      <c r="K275" s="37"/>
      <c r="L275" s="38" t="s">
        <v>17</v>
      </c>
      <c r="M275" s="39">
        <v>1</v>
      </c>
    </row>
    <row r="276" s="4" customFormat="1" ht="30.75" customHeight="1" spans="1:13">
      <c r="A276" s="26">
        <v>68</v>
      </c>
      <c r="B276" s="21" t="s">
        <v>344</v>
      </c>
      <c r="C276" s="22" t="s">
        <v>349</v>
      </c>
      <c r="D276" s="31">
        <v>34.02</v>
      </c>
      <c r="E276" s="27"/>
      <c r="F276" s="28">
        <f t="shared" si="50"/>
        <v>1034.21</v>
      </c>
      <c r="G276" s="29">
        <f t="shared" si="49"/>
        <v>1034.21</v>
      </c>
      <c r="H276" s="29"/>
      <c r="I276" s="29"/>
      <c r="J276" s="29"/>
      <c r="K276" s="37"/>
      <c r="L276" s="38" t="s">
        <v>17</v>
      </c>
      <c r="M276" s="39">
        <v>1</v>
      </c>
    </row>
    <row r="277" s="4" customFormat="1" ht="30.75" customHeight="1" spans="1:13">
      <c r="A277" s="26">
        <v>69</v>
      </c>
      <c r="B277" s="21" t="s">
        <v>344</v>
      </c>
      <c r="C277" s="22" t="s">
        <v>350</v>
      </c>
      <c r="D277" s="31">
        <v>76.52</v>
      </c>
      <c r="E277" s="27"/>
      <c r="F277" s="28">
        <f t="shared" si="50"/>
        <v>2326.21</v>
      </c>
      <c r="G277" s="29">
        <f t="shared" si="49"/>
        <v>2326.21</v>
      </c>
      <c r="H277" s="29"/>
      <c r="I277" s="29"/>
      <c r="J277" s="29"/>
      <c r="K277" s="37"/>
      <c r="L277" s="38" t="s">
        <v>17</v>
      </c>
      <c r="M277" s="39">
        <v>1</v>
      </c>
    </row>
    <row r="278" s="4" customFormat="1" ht="30.75" customHeight="1" spans="1:13">
      <c r="A278" s="26">
        <v>70</v>
      </c>
      <c r="B278" s="21" t="s">
        <v>344</v>
      </c>
      <c r="C278" s="22" t="s">
        <v>351</v>
      </c>
      <c r="D278" s="31">
        <v>16.44</v>
      </c>
      <c r="E278" s="27"/>
      <c r="F278" s="28">
        <f t="shared" si="50"/>
        <v>499.78</v>
      </c>
      <c r="G278" s="29">
        <f t="shared" si="49"/>
        <v>499.78</v>
      </c>
      <c r="H278" s="29"/>
      <c r="I278" s="29"/>
      <c r="J278" s="29"/>
      <c r="K278" s="37"/>
      <c r="L278" s="38" t="s">
        <v>17</v>
      </c>
      <c r="M278" s="39">
        <v>1</v>
      </c>
    </row>
    <row r="279" s="4" customFormat="1" ht="30.75" customHeight="1" spans="1:13">
      <c r="A279" s="26">
        <v>71</v>
      </c>
      <c r="B279" s="21" t="s">
        <v>344</v>
      </c>
      <c r="C279" s="22" t="s">
        <v>352</v>
      </c>
      <c r="D279" s="31">
        <v>4.56</v>
      </c>
      <c r="E279" s="27"/>
      <c r="F279" s="28">
        <f t="shared" si="50"/>
        <v>138.62</v>
      </c>
      <c r="G279" s="29">
        <f t="shared" si="49"/>
        <v>138.62</v>
      </c>
      <c r="H279" s="29"/>
      <c r="I279" s="29"/>
      <c r="J279" s="29"/>
      <c r="K279" s="37"/>
      <c r="L279" s="38" t="s">
        <v>17</v>
      </c>
      <c r="M279" s="39">
        <v>1</v>
      </c>
    </row>
    <row r="280" s="2" customFormat="1" ht="30.75" customHeight="1" spans="1:13">
      <c r="A280" s="26"/>
      <c r="B280" s="21" t="s">
        <v>353</v>
      </c>
      <c r="C280" s="22"/>
      <c r="D280" s="28">
        <f t="shared" ref="D280:G280" si="51">SUM(D209:D279)</f>
        <v>32431.62</v>
      </c>
      <c r="E280" s="27">
        <v>33442.34</v>
      </c>
      <c r="F280" s="28">
        <f t="shared" si="51"/>
        <v>1024045.49</v>
      </c>
      <c r="G280" s="28">
        <f t="shared" si="51"/>
        <v>985921.25</v>
      </c>
      <c r="H280" s="45"/>
      <c r="I280" s="45"/>
      <c r="J280" s="28">
        <f>SUM(J209:J279)</f>
        <v>19062.12</v>
      </c>
      <c r="K280" s="28">
        <f>SUM(K209:K279)</f>
        <v>19062.12</v>
      </c>
      <c r="L280" s="45"/>
      <c r="M280" s="53"/>
    </row>
    <row r="281" s="5" customFormat="1" ht="30.75" customHeight="1" spans="1:13">
      <c r="A281" s="26">
        <v>1</v>
      </c>
      <c r="B281" s="48" t="s">
        <v>354</v>
      </c>
      <c r="C281" s="49" t="s">
        <v>354</v>
      </c>
      <c r="D281" s="27"/>
      <c r="E281" s="50">
        <v>116836.25</v>
      </c>
      <c r="F281" s="28">
        <f t="shared" ref="F281:F344" si="52">ROUND(K281+I281+H281+G281+J281,2)</f>
        <v>66596.66</v>
      </c>
      <c r="G281" s="29"/>
      <c r="H281" s="29"/>
      <c r="I281" s="29"/>
      <c r="J281" s="29">
        <f>ROUND(E281*38*0.015,2)</f>
        <v>66596.66</v>
      </c>
      <c r="K281" s="37"/>
      <c r="L281" s="38" t="s">
        <v>17</v>
      </c>
      <c r="M281" s="39">
        <v>1</v>
      </c>
    </row>
    <row r="282" s="5" customFormat="1" ht="30.75" customHeight="1" spans="1:13">
      <c r="A282" s="26">
        <v>2</v>
      </c>
      <c r="B282" s="48" t="s">
        <v>355</v>
      </c>
      <c r="C282" s="49" t="s">
        <v>356</v>
      </c>
      <c r="D282" s="27"/>
      <c r="E282" s="50">
        <v>3723.07</v>
      </c>
      <c r="F282" s="28">
        <f t="shared" si="52"/>
        <v>2122.15</v>
      </c>
      <c r="G282" s="29"/>
      <c r="H282" s="29"/>
      <c r="I282" s="29"/>
      <c r="J282" s="29"/>
      <c r="K282" s="37">
        <f>ROUND(E282*38*0.015,2)</f>
        <v>2122.15</v>
      </c>
      <c r="L282" s="38" t="s">
        <v>17</v>
      </c>
      <c r="M282" s="39">
        <v>1</v>
      </c>
    </row>
    <row r="283" s="1" customFormat="1" ht="30.75" customHeight="1" spans="1:13">
      <c r="A283" s="26">
        <v>3</v>
      </c>
      <c r="B283" s="48" t="s">
        <v>355</v>
      </c>
      <c r="C283" s="22" t="s">
        <v>357</v>
      </c>
      <c r="D283" s="31">
        <v>140.51</v>
      </c>
      <c r="E283" s="27"/>
      <c r="F283" s="28">
        <f t="shared" si="52"/>
        <v>4271.5</v>
      </c>
      <c r="G283" s="29">
        <f t="shared" ref="G283:G346" si="53">ROUND(D283*38*0.8,2)</f>
        <v>4271.5</v>
      </c>
      <c r="H283" s="29"/>
      <c r="I283" s="29"/>
      <c r="J283" s="29"/>
      <c r="K283" s="37"/>
      <c r="L283" s="38" t="s">
        <v>17</v>
      </c>
      <c r="M283" s="39">
        <v>1</v>
      </c>
    </row>
    <row r="284" s="5" customFormat="1" ht="30.75" customHeight="1" spans="1:13">
      <c r="A284" s="26">
        <v>4</v>
      </c>
      <c r="B284" s="48" t="s">
        <v>355</v>
      </c>
      <c r="C284" s="49" t="s">
        <v>358</v>
      </c>
      <c r="D284" s="31">
        <v>667.22</v>
      </c>
      <c r="E284" s="27"/>
      <c r="F284" s="28">
        <f t="shared" si="52"/>
        <v>20283.49</v>
      </c>
      <c r="G284" s="29">
        <f t="shared" si="53"/>
        <v>20283.49</v>
      </c>
      <c r="H284" s="29"/>
      <c r="I284" s="29"/>
      <c r="J284" s="29"/>
      <c r="K284" s="37"/>
      <c r="L284" s="38" t="s">
        <v>17</v>
      </c>
      <c r="M284" s="39">
        <v>1</v>
      </c>
    </row>
    <row r="285" s="5" customFormat="1" ht="30.75" customHeight="1" spans="1:13">
      <c r="A285" s="26">
        <v>5</v>
      </c>
      <c r="B285" s="48" t="s">
        <v>355</v>
      </c>
      <c r="C285" s="49" t="s">
        <v>359</v>
      </c>
      <c r="D285" s="31">
        <v>100.89</v>
      </c>
      <c r="E285" s="27"/>
      <c r="F285" s="28">
        <f t="shared" si="52"/>
        <v>3067.06</v>
      </c>
      <c r="G285" s="29">
        <f t="shared" si="53"/>
        <v>3067.06</v>
      </c>
      <c r="H285" s="29"/>
      <c r="I285" s="29"/>
      <c r="J285" s="29"/>
      <c r="K285" s="37"/>
      <c r="L285" s="38" t="s">
        <v>17</v>
      </c>
      <c r="M285" s="39">
        <v>1</v>
      </c>
    </row>
    <row r="286" s="5" customFormat="1" ht="30.75" customHeight="1" spans="1:13">
      <c r="A286" s="26">
        <v>6</v>
      </c>
      <c r="B286" s="48" t="s">
        <v>355</v>
      </c>
      <c r="C286" s="49" t="s">
        <v>360</v>
      </c>
      <c r="D286" s="31">
        <v>1152.66</v>
      </c>
      <c r="E286" s="27"/>
      <c r="F286" s="28">
        <f t="shared" si="52"/>
        <v>35040.86</v>
      </c>
      <c r="G286" s="29">
        <f t="shared" si="53"/>
        <v>35040.86</v>
      </c>
      <c r="H286" s="29"/>
      <c r="I286" s="29"/>
      <c r="J286" s="29"/>
      <c r="K286" s="37"/>
      <c r="L286" s="38" t="s">
        <v>17</v>
      </c>
      <c r="M286" s="39">
        <v>1</v>
      </c>
    </row>
    <row r="287" s="5" customFormat="1" ht="30.75" customHeight="1" spans="1:13">
      <c r="A287" s="26">
        <v>7</v>
      </c>
      <c r="B287" s="48" t="s">
        <v>355</v>
      </c>
      <c r="C287" s="49" t="s">
        <v>361</v>
      </c>
      <c r="D287" s="31">
        <v>421.49</v>
      </c>
      <c r="E287" s="27"/>
      <c r="F287" s="28">
        <f t="shared" si="52"/>
        <v>12813.3</v>
      </c>
      <c r="G287" s="29">
        <f t="shared" si="53"/>
        <v>12813.3</v>
      </c>
      <c r="H287" s="29"/>
      <c r="I287" s="29"/>
      <c r="J287" s="29"/>
      <c r="K287" s="37"/>
      <c r="L287" s="38" t="s">
        <v>17</v>
      </c>
      <c r="M287" s="39">
        <v>1</v>
      </c>
    </row>
    <row r="288" s="1" customFormat="1" ht="30.75" customHeight="1" spans="1:13">
      <c r="A288" s="26">
        <v>8</v>
      </c>
      <c r="B288" s="48" t="s">
        <v>355</v>
      </c>
      <c r="C288" s="22" t="s">
        <v>362</v>
      </c>
      <c r="D288" s="31">
        <v>224.46</v>
      </c>
      <c r="E288" s="27"/>
      <c r="F288" s="28">
        <f t="shared" si="52"/>
        <v>6823.58</v>
      </c>
      <c r="G288" s="29">
        <f t="shared" si="53"/>
        <v>6823.58</v>
      </c>
      <c r="H288" s="29"/>
      <c r="I288" s="29"/>
      <c r="J288" s="29"/>
      <c r="K288" s="37"/>
      <c r="L288" s="38" t="s">
        <v>17</v>
      </c>
      <c r="M288" s="39">
        <v>1</v>
      </c>
    </row>
    <row r="289" s="5" customFormat="1" ht="30.75" customHeight="1" spans="1:13">
      <c r="A289" s="26">
        <v>9</v>
      </c>
      <c r="B289" s="48" t="s">
        <v>355</v>
      </c>
      <c r="C289" s="49" t="s">
        <v>363</v>
      </c>
      <c r="D289" s="31">
        <v>63.41</v>
      </c>
      <c r="E289" s="27"/>
      <c r="F289" s="28">
        <f t="shared" si="52"/>
        <v>1927.66</v>
      </c>
      <c r="G289" s="29">
        <f t="shared" si="53"/>
        <v>1927.66</v>
      </c>
      <c r="H289" s="29"/>
      <c r="I289" s="29"/>
      <c r="J289" s="29"/>
      <c r="K289" s="37"/>
      <c r="L289" s="38" t="s">
        <v>17</v>
      </c>
      <c r="M289" s="39">
        <v>1</v>
      </c>
    </row>
    <row r="290" s="5" customFormat="1" ht="30.75" customHeight="1" spans="1:13">
      <c r="A290" s="26">
        <v>10</v>
      </c>
      <c r="B290" s="48" t="s">
        <v>355</v>
      </c>
      <c r="C290" s="49" t="s">
        <v>364</v>
      </c>
      <c r="D290" s="31">
        <v>24.58</v>
      </c>
      <c r="E290" s="27"/>
      <c r="F290" s="28">
        <f t="shared" si="52"/>
        <v>747.23</v>
      </c>
      <c r="G290" s="29">
        <f t="shared" si="53"/>
        <v>747.23</v>
      </c>
      <c r="H290" s="29"/>
      <c r="I290" s="29"/>
      <c r="J290" s="29"/>
      <c r="K290" s="37"/>
      <c r="L290" s="38" t="s">
        <v>17</v>
      </c>
      <c r="M290" s="39">
        <v>1</v>
      </c>
    </row>
    <row r="291" s="1" customFormat="1" ht="30.75" customHeight="1" spans="1:13">
      <c r="A291" s="26">
        <v>11</v>
      </c>
      <c r="B291" s="48" t="s">
        <v>355</v>
      </c>
      <c r="C291" s="22" t="s">
        <v>365</v>
      </c>
      <c r="D291" s="31">
        <v>223.42</v>
      </c>
      <c r="E291" s="27"/>
      <c r="F291" s="28">
        <f t="shared" si="52"/>
        <v>6791.97</v>
      </c>
      <c r="G291" s="29">
        <f t="shared" si="53"/>
        <v>6791.97</v>
      </c>
      <c r="H291" s="29"/>
      <c r="I291" s="29"/>
      <c r="J291" s="29"/>
      <c r="K291" s="37"/>
      <c r="L291" s="38" t="s">
        <v>17</v>
      </c>
      <c r="M291" s="39">
        <v>1</v>
      </c>
    </row>
    <row r="292" s="5" customFormat="1" ht="30.75" customHeight="1" spans="1:13">
      <c r="A292" s="26">
        <v>12</v>
      </c>
      <c r="B292" s="48" t="s">
        <v>355</v>
      </c>
      <c r="C292" s="49" t="s">
        <v>366</v>
      </c>
      <c r="D292" s="31">
        <v>63.68</v>
      </c>
      <c r="E292" s="27"/>
      <c r="F292" s="28">
        <f t="shared" si="52"/>
        <v>1935.87</v>
      </c>
      <c r="G292" s="29">
        <f t="shared" si="53"/>
        <v>1935.87</v>
      </c>
      <c r="H292" s="29"/>
      <c r="I292" s="29"/>
      <c r="J292" s="29"/>
      <c r="K292" s="37"/>
      <c r="L292" s="38" t="s">
        <v>17</v>
      </c>
      <c r="M292" s="39">
        <v>1</v>
      </c>
    </row>
    <row r="293" s="5" customFormat="1" ht="30.75" customHeight="1" spans="1:13">
      <c r="A293" s="26">
        <v>13</v>
      </c>
      <c r="B293" s="48" t="s">
        <v>355</v>
      </c>
      <c r="C293" s="49" t="s">
        <v>367</v>
      </c>
      <c r="D293" s="31">
        <v>336.39</v>
      </c>
      <c r="E293" s="27"/>
      <c r="F293" s="28">
        <f t="shared" si="52"/>
        <v>10226.26</v>
      </c>
      <c r="G293" s="29">
        <f t="shared" si="53"/>
        <v>10226.26</v>
      </c>
      <c r="H293" s="29"/>
      <c r="I293" s="29"/>
      <c r="J293" s="29"/>
      <c r="K293" s="37"/>
      <c r="L293" s="38" t="s">
        <v>17</v>
      </c>
      <c r="M293" s="39">
        <v>1</v>
      </c>
    </row>
    <row r="294" s="5" customFormat="1" ht="30.75" customHeight="1" spans="1:13">
      <c r="A294" s="26">
        <v>14</v>
      </c>
      <c r="B294" s="48" t="s">
        <v>355</v>
      </c>
      <c r="C294" s="49" t="s">
        <v>368</v>
      </c>
      <c r="D294" s="31">
        <v>129.61</v>
      </c>
      <c r="E294" s="27"/>
      <c r="F294" s="28">
        <f t="shared" si="52"/>
        <v>3940.14</v>
      </c>
      <c r="G294" s="29">
        <f t="shared" si="53"/>
        <v>3940.14</v>
      </c>
      <c r="H294" s="29"/>
      <c r="I294" s="29"/>
      <c r="J294" s="29"/>
      <c r="K294" s="37"/>
      <c r="L294" s="38" t="s">
        <v>17</v>
      </c>
      <c r="M294" s="39">
        <v>1</v>
      </c>
    </row>
    <row r="295" s="5" customFormat="1" ht="30.75" customHeight="1" spans="1:13">
      <c r="A295" s="26">
        <v>15</v>
      </c>
      <c r="B295" s="48" t="s">
        <v>355</v>
      </c>
      <c r="C295" s="49" t="s">
        <v>369</v>
      </c>
      <c r="D295" s="31">
        <v>174.75</v>
      </c>
      <c r="E295" s="27"/>
      <c r="F295" s="28">
        <f t="shared" si="52"/>
        <v>5312.4</v>
      </c>
      <c r="G295" s="29">
        <f t="shared" si="53"/>
        <v>5312.4</v>
      </c>
      <c r="H295" s="29"/>
      <c r="I295" s="29"/>
      <c r="J295" s="29"/>
      <c r="K295" s="37"/>
      <c r="L295" s="38" t="s">
        <v>17</v>
      </c>
      <c r="M295" s="39">
        <v>1</v>
      </c>
    </row>
    <row r="296" s="5" customFormat="1" ht="30.75" customHeight="1" spans="1:13">
      <c r="A296" s="26">
        <v>16</v>
      </c>
      <c r="B296" s="48" t="s">
        <v>370</v>
      </c>
      <c r="C296" s="49" t="s">
        <v>371</v>
      </c>
      <c r="D296" s="31">
        <v>29.97</v>
      </c>
      <c r="E296" s="50">
        <v>5096.73</v>
      </c>
      <c r="F296" s="28">
        <f t="shared" si="52"/>
        <v>3816.23</v>
      </c>
      <c r="G296" s="29">
        <f t="shared" si="53"/>
        <v>911.09</v>
      </c>
      <c r="H296" s="29"/>
      <c r="I296" s="29"/>
      <c r="J296" s="29"/>
      <c r="K296" s="37">
        <f>ROUND(E296*38*0.015,2)</f>
        <v>2905.14</v>
      </c>
      <c r="L296" s="38" t="s">
        <v>17</v>
      </c>
      <c r="M296" s="39">
        <v>1</v>
      </c>
    </row>
    <row r="297" s="5" customFormat="1" ht="30.75" customHeight="1" spans="1:13">
      <c r="A297" s="26">
        <v>17</v>
      </c>
      <c r="B297" s="48" t="s">
        <v>370</v>
      </c>
      <c r="C297" s="51" t="s">
        <v>372</v>
      </c>
      <c r="D297" s="31">
        <v>867.05</v>
      </c>
      <c r="E297" s="27"/>
      <c r="F297" s="28">
        <f t="shared" si="52"/>
        <v>26358.32</v>
      </c>
      <c r="G297" s="29">
        <f t="shared" si="53"/>
        <v>26358.32</v>
      </c>
      <c r="H297" s="29"/>
      <c r="I297" s="29"/>
      <c r="J297" s="29"/>
      <c r="K297" s="37"/>
      <c r="L297" s="38" t="s">
        <v>17</v>
      </c>
      <c r="M297" s="39">
        <v>1</v>
      </c>
    </row>
    <row r="298" s="5" customFormat="1" ht="30.75" customHeight="1" spans="1:13">
      <c r="A298" s="26">
        <v>18</v>
      </c>
      <c r="B298" s="48" t="s">
        <v>370</v>
      </c>
      <c r="C298" s="51" t="s">
        <v>373</v>
      </c>
      <c r="D298" s="31">
        <v>452.63</v>
      </c>
      <c r="E298" s="27"/>
      <c r="F298" s="28">
        <f t="shared" si="52"/>
        <v>13759.95</v>
      </c>
      <c r="G298" s="29">
        <f t="shared" si="53"/>
        <v>13759.95</v>
      </c>
      <c r="H298" s="29"/>
      <c r="I298" s="29"/>
      <c r="J298" s="29"/>
      <c r="K298" s="37"/>
      <c r="L298" s="38" t="s">
        <v>17</v>
      </c>
      <c r="M298" s="39">
        <v>1</v>
      </c>
    </row>
    <row r="299" s="5" customFormat="1" ht="30.75" customHeight="1" spans="1:13">
      <c r="A299" s="26">
        <v>19</v>
      </c>
      <c r="B299" s="48" t="s">
        <v>370</v>
      </c>
      <c r="C299" s="51" t="s">
        <v>374</v>
      </c>
      <c r="D299" s="31">
        <v>452.63</v>
      </c>
      <c r="E299" s="27"/>
      <c r="F299" s="28">
        <f t="shared" si="52"/>
        <v>13759.95</v>
      </c>
      <c r="G299" s="29">
        <f t="shared" si="53"/>
        <v>13759.95</v>
      </c>
      <c r="H299" s="29"/>
      <c r="I299" s="29"/>
      <c r="J299" s="29"/>
      <c r="K299" s="37"/>
      <c r="L299" s="38" t="s">
        <v>17</v>
      </c>
      <c r="M299" s="39">
        <v>1</v>
      </c>
    </row>
    <row r="300" s="5" customFormat="1" ht="30.75" customHeight="1" spans="1:13">
      <c r="A300" s="26">
        <v>20</v>
      </c>
      <c r="B300" s="48" t="s">
        <v>370</v>
      </c>
      <c r="C300" s="51" t="s">
        <v>375</v>
      </c>
      <c r="D300" s="31">
        <v>540.92</v>
      </c>
      <c r="E300" s="27"/>
      <c r="F300" s="28">
        <f t="shared" si="52"/>
        <v>16443.97</v>
      </c>
      <c r="G300" s="29">
        <f t="shared" si="53"/>
        <v>16443.97</v>
      </c>
      <c r="H300" s="29"/>
      <c r="I300" s="29"/>
      <c r="J300" s="29"/>
      <c r="K300" s="37"/>
      <c r="L300" s="38" t="s">
        <v>17</v>
      </c>
      <c r="M300" s="39">
        <v>1</v>
      </c>
    </row>
    <row r="301" s="5" customFormat="1" ht="30.75" customHeight="1" spans="1:13">
      <c r="A301" s="26">
        <v>21</v>
      </c>
      <c r="B301" s="48" t="s">
        <v>370</v>
      </c>
      <c r="C301" s="49" t="s">
        <v>376</v>
      </c>
      <c r="D301" s="31">
        <v>282.89</v>
      </c>
      <c r="E301" s="27"/>
      <c r="F301" s="28">
        <f t="shared" si="52"/>
        <v>8599.86</v>
      </c>
      <c r="G301" s="29">
        <f t="shared" si="53"/>
        <v>8599.86</v>
      </c>
      <c r="H301" s="29"/>
      <c r="I301" s="29"/>
      <c r="J301" s="29"/>
      <c r="K301" s="37"/>
      <c r="L301" s="38" t="s">
        <v>17</v>
      </c>
      <c r="M301" s="39">
        <v>1</v>
      </c>
    </row>
    <row r="302" s="5" customFormat="1" ht="30.75" customHeight="1" spans="1:13">
      <c r="A302" s="26">
        <v>22</v>
      </c>
      <c r="B302" s="48" t="s">
        <v>370</v>
      </c>
      <c r="C302" s="30" t="s">
        <v>377</v>
      </c>
      <c r="D302" s="31">
        <v>1719.54</v>
      </c>
      <c r="E302" s="27"/>
      <c r="F302" s="28">
        <f t="shared" si="52"/>
        <v>52274.02</v>
      </c>
      <c r="G302" s="29">
        <f t="shared" si="53"/>
        <v>52274.02</v>
      </c>
      <c r="H302" s="29"/>
      <c r="I302" s="29"/>
      <c r="J302" s="29"/>
      <c r="K302" s="37"/>
      <c r="L302" s="38" t="s">
        <v>17</v>
      </c>
      <c r="M302" s="39">
        <v>1</v>
      </c>
    </row>
    <row r="303" s="5" customFormat="1" ht="30.75" customHeight="1" spans="1:13">
      <c r="A303" s="26">
        <v>23</v>
      </c>
      <c r="B303" s="48" t="s">
        <v>370</v>
      </c>
      <c r="C303" s="51" t="s">
        <v>378</v>
      </c>
      <c r="D303" s="31">
        <v>751.1</v>
      </c>
      <c r="E303" s="27"/>
      <c r="F303" s="28">
        <f t="shared" si="52"/>
        <v>22833.44</v>
      </c>
      <c r="G303" s="29">
        <f t="shared" si="53"/>
        <v>22833.44</v>
      </c>
      <c r="H303" s="29"/>
      <c r="I303" s="29"/>
      <c r="J303" s="29"/>
      <c r="K303" s="37"/>
      <c r="L303" s="38" t="s">
        <v>17</v>
      </c>
      <c r="M303" s="39">
        <v>1</v>
      </c>
    </row>
    <row r="304" s="5" customFormat="1" ht="30.75" customHeight="1" spans="1:13">
      <c r="A304" s="26">
        <v>24</v>
      </c>
      <c r="B304" s="48" t="s">
        <v>379</v>
      </c>
      <c r="C304" s="49" t="s">
        <v>380</v>
      </c>
      <c r="D304" s="31">
        <v>20.68</v>
      </c>
      <c r="E304" s="50">
        <v>13285.69</v>
      </c>
      <c r="F304" s="28">
        <f t="shared" si="52"/>
        <v>8201.51</v>
      </c>
      <c r="G304" s="29">
        <f t="shared" si="53"/>
        <v>628.67</v>
      </c>
      <c r="H304" s="29"/>
      <c r="I304" s="29"/>
      <c r="J304" s="29"/>
      <c r="K304" s="37">
        <f>ROUND(E304*38*0.015,2)</f>
        <v>7572.84</v>
      </c>
      <c r="L304" s="38" t="s">
        <v>17</v>
      </c>
      <c r="M304" s="39">
        <v>1</v>
      </c>
    </row>
    <row r="305" s="5" customFormat="1" ht="30.75" customHeight="1" spans="1:13">
      <c r="A305" s="26">
        <v>25</v>
      </c>
      <c r="B305" s="48" t="s">
        <v>379</v>
      </c>
      <c r="C305" s="51" t="s">
        <v>381</v>
      </c>
      <c r="D305" s="31">
        <v>1420.44</v>
      </c>
      <c r="E305" s="27"/>
      <c r="F305" s="28">
        <f t="shared" si="52"/>
        <v>43181.38</v>
      </c>
      <c r="G305" s="29">
        <f t="shared" si="53"/>
        <v>43181.38</v>
      </c>
      <c r="H305" s="29"/>
      <c r="I305" s="29"/>
      <c r="J305" s="29"/>
      <c r="K305" s="37"/>
      <c r="L305" s="38" t="s">
        <v>17</v>
      </c>
      <c r="M305" s="39">
        <v>1</v>
      </c>
    </row>
    <row r="306" s="5" customFormat="1" ht="30.75" customHeight="1" spans="1:13">
      <c r="A306" s="26">
        <v>26</v>
      </c>
      <c r="B306" s="48" t="s">
        <v>379</v>
      </c>
      <c r="C306" s="52" t="s">
        <v>382</v>
      </c>
      <c r="D306" s="31">
        <v>489.27</v>
      </c>
      <c r="E306" s="27"/>
      <c r="F306" s="28">
        <f t="shared" si="52"/>
        <v>14873.81</v>
      </c>
      <c r="G306" s="29">
        <f t="shared" si="53"/>
        <v>14873.81</v>
      </c>
      <c r="H306" s="29"/>
      <c r="I306" s="29"/>
      <c r="J306" s="29"/>
      <c r="K306" s="37"/>
      <c r="L306" s="38" t="s">
        <v>17</v>
      </c>
      <c r="M306" s="39">
        <v>1</v>
      </c>
    </row>
    <row r="307" s="5" customFormat="1" ht="30.75" customHeight="1" spans="1:13">
      <c r="A307" s="26">
        <v>27</v>
      </c>
      <c r="B307" s="48" t="s">
        <v>379</v>
      </c>
      <c r="C307" s="52" t="s">
        <v>383</v>
      </c>
      <c r="D307" s="31">
        <v>489.27</v>
      </c>
      <c r="E307" s="27"/>
      <c r="F307" s="28">
        <f t="shared" si="52"/>
        <v>14873.81</v>
      </c>
      <c r="G307" s="29">
        <f t="shared" si="53"/>
        <v>14873.81</v>
      </c>
      <c r="H307" s="29"/>
      <c r="I307" s="29"/>
      <c r="J307" s="29"/>
      <c r="K307" s="37"/>
      <c r="L307" s="38" t="s">
        <v>17</v>
      </c>
      <c r="M307" s="39">
        <v>1</v>
      </c>
    </row>
    <row r="308" s="5" customFormat="1" ht="30.75" customHeight="1" spans="1:13">
      <c r="A308" s="26">
        <v>28</v>
      </c>
      <c r="B308" s="48" t="s">
        <v>379</v>
      </c>
      <c r="C308" s="52" t="s">
        <v>384</v>
      </c>
      <c r="D308" s="31">
        <v>489.27</v>
      </c>
      <c r="E308" s="27"/>
      <c r="F308" s="28">
        <f t="shared" si="52"/>
        <v>14873.81</v>
      </c>
      <c r="G308" s="29">
        <f t="shared" si="53"/>
        <v>14873.81</v>
      </c>
      <c r="H308" s="29"/>
      <c r="I308" s="29"/>
      <c r="J308" s="29"/>
      <c r="K308" s="37"/>
      <c r="L308" s="38" t="s">
        <v>17</v>
      </c>
      <c r="M308" s="39">
        <v>1</v>
      </c>
    </row>
    <row r="309" s="5" customFormat="1" ht="30.75" customHeight="1" spans="1:13">
      <c r="A309" s="26">
        <v>29</v>
      </c>
      <c r="B309" s="48" t="s">
        <v>379</v>
      </c>
      <c r="C309" s="52" t="s">
        <v>385</v>
      </c>
      <c r="D309" s="31">
        <v>315.56</v>
      </c>
      <c r="E309" s="27"/>
      <c r="F309" s="28">
        <f t="shared" si="52"/>
        <v>9593.02</v>
      </c>
      <c r="G309" s="29">
        <f t="shared" si="53"/>
        <v>9593.02</v>
      </c>
      <c r="H309" s="29"/>
      <c r="I309" s="29"/>
      <c r="J309" s="29"/>
      <c r="K309" s="37"/>
      <c r="L309" s="38" t="s">
        <v>17</v>
      </c>
      <c r="M309" s="39">
        <v>0.3</v>
      </c>
    </row>
    <row r="310" s="5" customFormat="1" ht="30.75" customHeight="1" spans="1:13">
      <c r="A310" s="26">
        <v>30</v>
      </c>
      <c r="B310" s="48" t="s">
        <v>379</v>
      </c>
      <c r="C310" s="52" t="s">
        <v>386</v>
      </c>
      <c r="D310" s="31">
        <v>621.94</v>
      </c>
      <c r="E310" s="27"/>
      <c r="F310" s="28">
        <f t="shared" si="52"/>
        <v>18906.98</v>
      </c>
      <c r="G310" s="29">
        <f t="shared" si="53"/>
        <v>18906.98</v>
      </c>
      <c r="H310" s="29"/>
      <c r="I310" s="29"/>
      <c r="J310" s="29"/>
      <c r="K310" s="37"/>
      <c r="L310" s="38" t="s">
        <v>17</v>
      </c>
      <c r="M310" s="39">
        <v>0.3</v>
      </c>
    </row>
    <row r="311" s="5" customFormat="1" ht="30.75" customHeight="1" spans="1:13">
      <c r="A311" s="26">
        <v>31</v>
      </c>
      <c r="B311" s="48" t="s">
        <v>379</v>
      </c>
      <c r="C311" s="52" t="s">
        <v>387</v>
      </c>
      <c r="D311" s="31">
        <v>634.87</v>
      </c>
      <c r="E311" s="27"/>
      <c r="F311" s="28">
        <f t="shared" si="52"/>
        <v>19300.05</v>
      </c>
      <c r="G311" s="29">
        <f t="shared" si="53"/>
        <v>19300.05</v>
      </c>
      <c r="H311" s="29"/>
      <c r="I311" s="29"/>
      <c r="J311" s="29"/>
      <c r="K311" s="37"/>
      <c r="L311" s="38" t="s">
        <v>17</v>
      </c>
      <c r="M311" s="39">
        <v>0.3</v>
      </c>
    </row>
    <row r="312" s="5" customFormat="1" ht="30.75" customHeight="1" spans="1:13">
      <c r="A312" s="26">
        <v>32</v>
      </c>
      <c r="B312" s="48" t="s">
        <v>379</v>
      </c>
      <c r="C312" s="52" t="s">
        <v>388</v>
      </c>
      <c r="D312" s="31">
        <v>600.68</v>
      </c>
      <c r="E312" s="27"/>
      <c r="F312" s="28">
        <f t="shared" si="52"/>
        <v>18260.67</v>
      </c>
      <c r="G312" s="29">
        <f t="shared" si="53"/>
        <v>18260.67</v>
      </c>
      <c r="H312" s="29"/>
      <c r="I312" s="29"/>
      <c r="J312" s="29"/>
      <c r="K312" s="37"/>
      <c r="L312" s="38" t="s">
        <v>17</v>
      </c>
      <c r="M312" s="39">
        <v>1</v>
      </c>
    </row>
    <row r="313" s="5" customFormat="1" ht="30.75" customHeight="1" spans="1:13">
      <c r="A313" s="26">
        <v>33</v>
      </c>
      <c r="B313" s="48" t="s">
        <v>379</v>
      </c>
      <c r="C313" s="52" t="s">
        <v>389</v>
      </c>
      <c r="D313" s="31">
        <v>1746.53</v>
      </c>
      <c r="E313" s="27"/>
      <c r="F313" s="28">
        <f t="shared" si="52"/>
        <v>53094.51</v>
      </c>
      <c r="G313" s="29">
        <f t="shared" si="53"/>
        <v>53094.51</v>
      </c>
      <c r="H313" s="29"/>
      <c r="I313" s="29"/>
      <c r="J313" s="29"/>
      <c r="K313" s="37"/>
      <c r="L313" s="38" t="s">
        <v>17</v>
      </c>
      <c r="M313" s="39">
        <v>0.3</v>
      </c>
    </row>
    <row r="314" s="5" customFormat="1" ht="30.75" customHeight="1" spans="1:13">
      <c r="A314" s="26">
        <v>34</v>
      </c>
      <c r="B314" s="48" t="s">
        <v>379</v>
      </c>
      <c r="C314" s="52" t="s">
        <v>390</v>
      </c>
      <c r="D314" s="31">
        <v>842.24</v>
      </c>
      <c r="E314" s="27"/>
      <c r="F314" s="28">
        <f t="shared" si="52"/>
        <v>25604.1</v>
      </c>
      <c r="G314" s="29">
        <f t="shared" si="53"/>
        <v>25604.1</v>
      </c>
      <c r="H314" s="29"/>
      <c r="I314" s="29"/>
      <c r="J314" s="29"/>
      <c r="K314" s="37"/>
      <c r="L314" s="38" t="s">
        <v>17</v>
      </c>
      <c r="M314" s="39">
        <v>0.3</v>
      </c>
    </row>
    <row r="315" s="5" customFormat="1" ht="30.75" customHeight="1" spans="1:13">
      <c r="A315" s="26">
        <v>35</v>
      </c>
      <c r="B315" s="48" t="s">
        <v>379</v>
      </c>
      <c r="C315" s="52" t="s">
        <v>391</v>
      </c>
      <c r="D315" s="31">
        <v>561.63</v>
      </c>
      <c r="E315" s="27"/>
      <c r="F315" s="28">
        <f t="shared" si="52"/>
        <v>17073.55</v>
      </c>
      <c r="G315" s="29">
        <f t="shared" si="53"/>
        <v>17073.55</v>
      </c>
      <c r="H315" s="29"/>
      <c r="I315" s="29"/>
      <c r="J315" s="29"/>
      <c r="K315" s="37"/>
      <c r="L315" s="38" t="s">
        <v>17</v>
      </c>
      <c r="M315" s="39">
        <v>0.3</v>
      </c>
    </row>
    <row r="316" s="5" customFormat="1" ht="30.75" customHeight="1" spans="1:13">
      <c r="A316" s="26">
        <v>36</v>
      </c>
      <c r="B316" s="48" t="s">
        <v>379</v>
      </c>
      <c r="C316" s="52" t="s">
        <v>392</v>
      </c>
      <c r="D316" s="31">
        <v>2300</v>
      </c>
      <c r="E316" s="27"/>
      <c r="F316" s="28">
        <f t="shared" si="52"/>
        <v>69920</v>
      </c>
      <c r="G316" s="29">
        <f t="shared" si="53"/>
        <v>69920</v>
      </c>
      <c r="H316" s="29"/>
      <c r="I316" s="29"/>
      <c r="J316" s="29"/>
      <c r="K316" s="37"/>
      <c r="L316" s="38" t="s">
        <v>17</v>
      </c>
      <c r="M316" s="39">
        <v>0.3</v>
      </c>
    </row>
    <row r="317" s="5" customFormat="1" ht="30.75" customHeight="1" spans="1:13">
      <c r="A317" s="26">
        <v>37</v>
      </c>
      <c r="B317" s="48" t="s">
        <v>379</v>
      </c>
      <c r="C317" s="52" t="s">
        <v>393</v>
      </c>
      <c r="D317" s="31">
        <v>704.65</v>
      </c>
      <c r="E317" s="27"/>
      <c r="F317" s="28">
        <f t="shared" si="52"/>
        <v>21421.36</v>
      </c>
      <c r="G317" s="29">
        <f t="shared" si="53"/>
        <v>21421.36</v>
      </c>
      <c r="H317" s="29"/>
      <c r="I317" s="29"/>
      <c r="J317" s="29"/>
      <c r="K317" s="37"/>
      <c r="L317" s="38" t="s">
        <v>17</v>
      </c>
      <c r="M317" s="39">
        <v>0.3</v>
      </c>
    </row>
    <row r="318" s="5" customFormat="1" ht="30.75" customHeight="1" spans="1:13">
      <c r="A318" s="26">
        <v>38</v>
      </c>
      <c r="B318" s="48" t="s">
        <v>379</v>
      </c>
      <c r="C318" s="52" t="s">
        <v>394</v>
      </c>
      <c r="D318" s="31">
        <v>2048.66</v>
      </c>
      <c r="E318" s="27"/>
      <c r="F318" s="28">
        <f t="shared" si="52"/>
        <v>62279.26</v>
      </c>
      <c r="G318" s="29">
        <f t="shared" si="53"/>
        <v>62279.26</v>
      </c>
      <c r="H318" s="29"/>
      <c r="I318" s="29"/>
      <c r="J318" s="29"/>
      <c r="K318" s="37"/>
      <c r="L318" s="38" t="s">
        <v>17</v>
      </c>
      <c r="M318" s="39">
        <v>0.3</v>
      </c>
    </row>
    <row r="319" s="5" customFormat="1" ht="30.75" customHeight="1" spans="1:13">
      <c r="A319" s="26">
        <v>39</v>
      </c>
      <c r="B319" s="48" t="s">
        <v>395</v>
      </c>
      <c r="C319" s="49" t="s">
        <v>396</v>
      </c>
      <c r="D319" s="27"/>
      <c r="E319" s="31">
        <v>967.73</v>
      </c>
      <c r="F319" s="28">
        <f t="shared" si="52"/>
        <v>551.61</v>
      </c>
      <c r="G319" s="29">
        <f t="shared" si="53"/>
        <v>0</v>
      </c>
      <c r="H319" s="29"/>
      <c r="I319" s="29"/>
      <c r="J319" s="29"/>
      <c r="K319" s="37">
        <f>ROUND(E319*38*0.015,2)</f>
        <v>551.61</v>
      </c>
      <c r="L319" s="38" t="s">
        <v>17</v>
      </c>
      <c r="M319" s="39">
        <v>1</v>
      </c>
    </row>
    <row r="320" s="5" customFormat="1" ht="30.75" customHeight="1" spans="1:13">
      <c r="A320" s="26">
        <v>40</v>
      </c>
      <c r="B320" s="48" t="s">
        <v>395</v>
      </c>
      <c r="C320" s="52" t="s">
        <v>397</v>
      </c>
      <c r="D320" s="31">
        <v>798.88</v>
      </c>
      <c r="E320" s="27"/>
      <c r="F320" s="28">
        <f t="shared" si="52"/>
        <v>24285.95</v>
      </c>
      <c r="G320" s="29">
        <f t="shared" si="53"/>
        <v>24285.95</v>
      </c>
      <c r="H320" s="29"/>
      <c r="I320" s="29"/>
      <c r="J320" s="29"/>
      <c r="K320" s="37"/>
      <c r="L320" s="38" t="s">
        <v>17</v>
      </c>
      <c r="M320" s="39">
        <v>1</v>
      </c>
    </row>
    <row r="321" s="5" customFormat="1" ht="30.75" customHeight="1" spans="1:13">
      <c r="A321" s="26">
        <v>41</v>
      </c>
      <c r="B321" s="48" t="s">
        <v>395</v>
      </c>
      <c r="C321" s="52" t="s">
        <v>398</v>
      </c>
      <c r="D321" s="31">
        <v>168.85</v>
      </c>
      <c r="E321" s="27"/>
      <c r="F321" s="28">
        <f t="shared" si="52"/>
        <v>5133.04</v>
      </c>
      <c r="G321" s="29">
        <f t="shared" si="53"/>
        <v>5133.04</v>
      </c>
      <c r="H321" s="29"/>
      <c r="I321" s="29"/>
      <c r="J321" s="29"/>
      <c r="K321" s="37"/>
      <c r="L321" s="38" t="s">
        <v>17</v>
      </c>
      <c r="M321" s="39">
        <v>1</v>
      </c>
    </row>
    <row r="322" s="5" customFormat="1" ht="30.75" customHeight="1" spans="1:13">
      <c r="A322" s="26">
        <v>42</v>
      </c>
      <c r="B322" s="48" t="s">
        <v>399</v>
      </c>
      <c r="C322" s="49" t="s">
        <v>400</v>
      </c>
      <c r="D322" s="27"/>
      <c r="E322" s="50">
        <v>11496.79</v>
      </c>
      <c r="F322" s="28">
        <f t="shared" si="52"/>
        <v>6553.17</v>
      </c>
      <c r="G322" s="29">
        <f t="shared" si="53"/>
        <v>0</v>
      </c>
      <c r="H322" s="29"/>
      <c r="I322" s="29"/>
      <c r="J322" s="29"/>
      <c r="K322" s="37">
        <f>ROUND(E322*38*0.015,2)</f>
        <v>6553.17</v>
      </c>
      <c r="L322" s="38" t="s">
        <v>17</v>
      </c>
      <c r="M322" s="39">
        <v>1</v>
      </c>
    </row>
    <row r="323" s="5" customFormat="1" ht="30.75" customHeight="1" spans="1:13">
      <c r="A323" s="26">
        <v>43</v>
      </c>
      <c r="B323" s="48" t="s">
        <v>399</v>
      </c>
      <c r="C323" s="52" t="s">
        <v>401</v>
      </c>
      <c r="D323" s="31">
        <v>538.3</v>
      </c>
      <c r="E323" s="27"/>
      <c r="F323" s="28">
        <f t="shared" si="52"/>
        <v>16364.32</v>
      </c>
      <c r="G323" s="29">
        <f t="shared" si="53"/>
        <v>16364.32</v>
      </c>
      <c r="H323" s="29"/>
      <c r="I323" s="29"/>
      <c r="J323" s="29"/>
      <c r="K323" s="37"/>
      <c r="L323" s="38" t="s">
        <v>17</v>
      </c>
      <c r="M323" s="39">
        <v>0.3</v>
      </c>
    </row>
    <row r="324" s="5" customFormat="1" ht="30.75" customHeight="1" spans="1:13">
      <c r="A324" s="26">
        <v>44</v>
      </c>
      <c r="B324" s="48" t="s">
        <v>399</v>
      </c>
      <c r="C324" s="52" t="s">
        <v>402</v>
      </c>
      <c r="D324" s="31">
        <v>99.44</v>
      </c>
      <c r="E324" s="27"/>
      <c r="F324" s="28">
        <f t="shared" si="52"/>
        <v>3022.98</v>
      </c>
      <c r="G324" s="29">
        <f t="shared" si="53"/>
        <v>3022.98</v>
      </c>
      <c r="H324" s="29"/>
      <c r="I324" s="29"/>
      <c r="J324" s="29"/>
      <c r="K324" s="37"/>
      <c r="L324" s="38" t="s">
        <v>17</v>
      </c>
      <c r="M324" s="39">
        <v>1</v>
      </c>
    </row>
    <row r="325" s="5" customFormat="1" ht="30.75" customHeight="1" spans="1:13">
      <c r="A325" s="26">
        <v>45</v>
      </c>
      <c r="B325" s="48" t="s">
        <v>399</v>
      </c>
      <c r="C325" s="49" t="s">
        <v>403</v>
      </c>
      <c r="D325" s="31">
        <v>848.89</v>
      </c>
      <c r="E325" s="27"/>
      <c r="F325" s="28">
        <f t="shared" si="52"/>
        <v>25806.26</v>
      </c>
      <c r="G325" s="29">
        <f t="shared" si="53"/>
        <v>25806.26</v>
      </c>
      <c r="H325" s="29"/>
      <c r="I325" s="29"/>
      <c r="J325" s="29"/>
      <c r="K325" s="37"/>
      <c r="L325" s="38" t="s">
        <v>17</v>
      </c>
      <c r="M325" s="39">
        <v>1</v>
      </c>
    </row>
    <row r="326" s="1" customFormat="1" ht="30.75" customHeight="1" spans="1:13">
      <c r="A326" s="26">
        <v>46</v>
      </c>
      <c r="B326" s="48" t="s">
        <v>399</v>
      </c>
      <c r="C326" s="22" t="s">
        <v>404</v>
      </c>
      <c r="D326" s="31">
        <v>250.74</v>
      </c>
      <c r="E326" s="27"/>
      <c r="F326" s="28">
        <f t="shared" si="52"/>
        <v>7622.5</v>
      </c>
      <c r="G326" s="29">
        <f t="shared" si="53"/>
        <v>7622.5</v>
      </c>
      <c r="H326" s="29"/>
      <c r="I326" s="29"/>
      <c r="J326" s="29"/>
      <c r="K326" s="37"/>
      <c r="L326" s="38" t="s">
        <v>17</v>
      </c>
      <c r="M326" s="39">
        <v>1</v>
      </c>
    </row>
    <row r="327" s="5" customFormat="1" ht="30.75" customHeight="1" spans="1:13">
      <c r="A327" s="26">
        <v>47</v>
      </c>
      <c r="B327" s="48" t="s">
        <v>399</v>
      </c>
      <c r="C327" s="49" t="s">
        <v>405</v>
      </c>
      <c r="D327" s="31">
        <v>1790.44</v>
      </c>
      <c r="E327" s="27"/>
      <c r="F327" s="28">
        <f t="shared" si="52"/>
        <v>54429.38</v>
      </c>
      <c r="G327" s="29">
        <f t="shared" si="53"/>
        <v>54429.38</v>
      </c>
      <c r="H327" s="29"/>
      <c r="I327" s="29"/>
      <c r="J327" s="29"/>
      <c r="K327" s="37"/>
      <c r="L327" s="38" t="s">
        <v>17</v>
      </c>
      <c r="M327" s="39">
        <v>1</v>
      </c>
    </row>
    <row r="328" s="5" customFormat="1" ht="30.75" customHeight="1" spans="1:13">
      <c r="A328" s="26">
        <v>48</v>
      </c>
      <c r="B328" s="48" t="s">
        <v>399</v>
      </c>
      <c r="C328" s="49" t="s">
        <v>406</v>
      </c>
      <c r="D328" s="31">
        <v>909.18</v>
      </c>
      <c r="E328" s="27"/>
      <c r="F328" s="28">
        <f t="shared" si="52"/>
        <v>27639.07</v>
      </c>
      <c r="G328" s="29">
        <f t="shared" si="53"/>
        <v>27639.07</v>
      </c>
      <c r="H328" s="29"/>
      <c r="I328" s="29"/>
      <c r="J328" s="29"/>
      <c r="K328" s="37"/>
      <c r="L328" s="38" t="s">
        <v>17</v>
      </c>
      <c r="M328" s="39">
        <v>0.3</v>
      </c>
    </row>
    <row r="329" s="5" customFormat="1" ht="30.75" customHeight="1" spans="1:13">
      <c r="A329" s="26">
        <v>49</v>
      </c>
      <c r="B329" s="48" t="s">
        <v>399</v>
      </c>
      <c r="C329" s="49" t="s">
        <v>407</v>
      </c>
      <c r="D329" s="31">
        <v>1079.6</v>
      </c>
      <c r="E329" s="27"/>
      <c r="F329" s="28">
        <f t="shared" si="52"/>
        <v>32819.84</v>
      </c>
      <c r="G329" s="29">
        <f t="shared" si="53"/>
        <v>32819.84</v>
      </c>
      <c r="H329" s="29"/>
      <c r="I329" s="29"/>
      <c r="J329" s="29"/>
      <c r="K329" s="37"/>
      <c r="L329" s="38" t="s">
        <v>17</v>
      </c>
      <c r="M329" s="39">
        <v>0.3</v>
      </c>
    </row>
    <row r="330" s="5" customFormat="1" ht="30.75" customHeight="1" spans="1:13">
      <c r="A330" s="26">
        <v>50</v>
      </c>
      <c r="B330" s="48" t="s">
        <v>399</v>
      </c>
      <c r="C330" s="52" t="s">
        <v>408</v>
      </c>
      <c r="D330" s="31">
        <v>1120.64</v>
      </c>
      <c r="E330" s="27"/>
      <c r="F330" s="28">
        <f t="shared" si="52"/>
        <v>34067.46</v>
      </c>
      <c r="G330" s="29">
        <f t="shared" si="53"/>
        <v>34067.46</v>
      </c>
      <c r="H330" s="29"/>
      <c r="I330" s="29"/>
      <c r="J330" s="29"/>
      <c r="K330" s="37"/>
      <c r="L330" s="38" t="s">
        <v>17</v>
      </c>
      <c r="M330" s="39">
        <v>1</v>
      </c>
    </row>
    <row r="331" s="5" customFormat="1" ht="30.75" customHeight="1" spans="1:13">
      <c r="A331" s="26">
        <v>51</v>
      </c>
      <c r="B331" s="48" t="s">
        <v>399</v>
      </c>
      <c r="C331" s="49" t="s">
        <v>409</v>
      </c>
      <c r="D331" s="31">
        <v>610.36</v>
      </c>
      <c r="E331" s="27"/>
      <c r="F331" s="28">
        <f t="shared" si="52"/>
        <v>18554.94</v>
      </c>
      <c r="G331" s="29">
        <f t="shared" si="53"/>
        <v>18554.94</v>
      </c>
      <c r="H331" s="29"/>
      <c r="I331" s="29"/>
      <c r="J331" s="29"/>
      <c r="K331" s="37"/>
      <c r="L331" s="38" t="s">
        <v>17</v>
      </c>
      <c r="M331" s="39">
        <v>0.3</v>
      </c>
    </row>
    <row r="332" s="5" customFormat="1" ht="30.75" customHeight="1" spans="1:13">
      <c r="A332" s="26">
        <v>52</v>
      </c>
      <c r="B332" s="48" t="s">
        <v>399</v>
      </c>
      <c r="C332" s="49" t="s">
        <v>89</v>
      </c>
      <c r="D332" s="31">
        <v>116.89</v>
      </c>
      <c r="E332" s="27"/>
      <c r="F332" s="28">
        <f t="shared" si="52"/>
        <v>3553.46</v>
      </c>
      <c r="G332" s="29">
        <f t="shared" si="53"/>
        <v>3553.46</v>
      </c>
      <c r="H332" s="29"/>
      <c r="I332" s="29"/>
      <c r="J332" s="29"/>
      <c r="K332" s="37"/>
      <c r="L332" s="38" t="s">
        <v>17</v>
      </c>
      <c r="M332" s="39">
        <v>1</v>
      </c>
    </row>
    <row r="333" s="5" customFormat="1" ht="30.75" customHeight="1" spans="1:13">
      <c r="A333" s="26">
        <v>53</v>
      </c>
      <c r="B333" s="48" t="s">
        <v>399</v>
      </c>
      <c r="C333" s="51" t="s">
        <v>410</v>
      </c>
      <c r="D333" s="31">
        <v>684.86</v>
      </c>
      <c r="E333" s="27"/>
      <c r="F333" s="28">
        <f t="shared" si="52"/>
        <v>20819.74</v>
      </c>
      <c r="G333" s="29">
        <f t="shared" si="53"/>
        <v>20819.74</v>
      </c>
      <c r="H333" s="29"/>
      <c r="I333" s="29"/>
      <c r="J333" s="29"/>
      <c r="K333" s="37"/>
      <c r="L333" s="38" t="s">
        <v>17</v>
      </c>
      <c r="M333" s="39">
        <v>0.3</v>
      </c>
    </row>
    <row r="334" s="5" customFormat="1" ht="30.75" customHeight="1" spans="1:13">
      <c r="A334" s="26">
        <v>54</v>
      </c>
      <c r="B334" s="48" t="s">
        <v>399</v>
      </c>
      <c r="C334" s="49" t="s">
        <v>411</v>
      </c>
      <c r="D334" s="31">
        <v>374.65</v>
      </c>
      <c r="E334" s="27"/>
      <c r="F334" s="28">
        <f t="shared" si="52"/>
        <v>11389.36</v>
      </c>
      <c r="G334" s="29">
        <f t="shared" si="53"/>
        <v>11389.36</v>
      </c>
      <c r="H334" s="29"/>
      <c r="I334" s="29"/>
      <c r="J334" s="29"/>
      <c r="K334" s="37"/>
      <c r="L334" s="38" t="s">
        <v>17</v>
      </c>
      <c r="M334" s="39">
        <v>0.3</v>
      </c>
    </row>
    <row r="335" s="5" customFormat="1" ht="30.75" customHeight="1" spans="1:13">
      <c r="A335" s="26">
        <v>55</v>
      </c>
      <c r="B335" s="48" t="s">
        <v>399</v>
      </c>
      <c r="C335" s="49" t="s">
        <v>412</v>
      </c>
      <c r="D335" s="31">
        <v>956.25</v>
      </c>
      <c r="E335" s="27"/>
      <c r="F335" s="28">
        <f t="shared" si="52"/>
        <v>29070</v>
      </c>
      <c r="G335" s="29">
        <f t="shared" si="53"/>
        <v>29070</v>
      </c>
      <c r="H335" s="29"/>
      <c r="I335" s="29"/>
      <c r="J335" s="29"/>
      <c r="K335" s="37"/>
      <c r="L335" s="38" t="s">
        <v>17</v>
      </c>
      <c r="M335" s="39">
        <v>0.3</v>
      </c>
    </row>
    <row r="336" s="5" customFormat="1" ht="30.75" customHeight="1" spans="1:13">
      <c r="A336" s="26">
        <v>56</v>
      </c>
      <c r="B336" s="48" t="s">
        <v>399</v>
      </c>
      <c r="C336" s="51" t="s">
        <v>413</v>
      </c>
      <c r="D336" s="31">
        <v>448.13</v>
      </c>
      <c r="E336" s="27"/>
      <c r="F336" s="28">
        <f t="shared" si="52"/>
        <v>13623.15</v>
      </c>
      <c r="G336" s="29">
        <f t="shared" si="53"/>
        <v>13623.15</v>
      </c>
      <c r="H336" s="29"/>
      <c r="I336" s="29"/>
      <c r="J336" s="29"/>
      <c r="K336" s="37"/>
      <c r="L336" s="38" t="s">
        <v>17</v>
      </c>
      <c r="M336" s="39">
        <v>1</v>
      </c>
    </row>
    <row r="337" s="5" customFormat="1" ht="30.75" customHeight="1" spans="1:13">
      <c r="A337" s="26">
        <v>57</v>
      </c>
      <c r="B337" s="48" t="s">
        <v>399</v>
      </c>
      <c r="C337" s="49" t="s">
        <v>414</v>
      </c>
      <c r="D337" s="31">
        <v>1668.42</v>
      </c>
      <c r="E337" s="27"/>
      <c r="F337" s="28">
        <f t="shared" si="52"/>
        <v>50719.97</v>
      </c>
      <c r="G337" s="29">
        <f t="shared" si="53"/>
        <v>50719.97</v>
      </c>
      <c r="H337" s="29"/>
      <c r="I337" s="29"/>
      <c r="J337" s="29"/>
      <c r="K337" s="37"/>
      <c r="L337" s="38" t="s">
        <v>56</v>
      </c>
      <c r="M337" s="39"/>
    </row>
    <row r="338" s="5" customFormat="1" ht="30.75" customHeight="1" spans="1:13">
      <c r="A338" s="26">
        <v>58</v>
      </c>
      <c r="B338" s="48" t="s">
        <v>415</v>
      </c>
      <c r="C338" s="49" t="s">
        <v>416</v>
      </c>
      <c r="D338" s="27"/>
      <c r="E338" s="50">
        <v>3110.74</v>
      </c>
      <c r="F338" s="28">
        <f t="shared" si="52"/>
        <v>1773.12</v>
      </c>
      <c r="G338" s="29">
        <f t="shared" si="53"/>
        <v>0</v>
      </c>
      <c r="H338" s="29"/>
      <c r="I338" s="29"/>
      <c r="J338" s="29"/>
      <c r="K338" s="37">
        <f>ROUND(E338*38*0.015,2)</f>
        <v>1773.12</v>
      </c>
      <c r="L338" s="38" t="s">
        <v>17</v>
      </c>
      <c r="M338" s="39">
        <v>1</v>
      </c>
    </row>
    <row r="339" s="5" customFormat="1" ht="30.75" customHeight="1" spans="1:13">
      <c r="A339" s="26">
        <v>59</v>
      </c>
      <c r="B339" s="48" t="s">
        <v>415</v>
      </c>
      <c r="C339" s="49" t="s">
        <v>417</v>
      </c>
      <c r="D339" s="31">
        <v>2448.27</v>
      </c>
      <c r="E339" s="27"/>
      <c r="F339" s="28">
        <f t="shared" si="52"/>
        <v>74427.41</v>
      </c>
      <c r="G339" s="29">
        <f t="shared" si="53"/>
        <v>74427.41</v>
      </c>
      <c r="H339" s="29"/>
      <c r="I339" s="29"/>
      <c r="J339" s="29"/>
      <c r="K339" s="37"/>
      <c r="L339" s="38" t="s">
        <v>17</v>
      </c>
      <c r="M339" s="39">
        <v>1</v>
      </c>
    </row>
    <row r="340" s="5" customFormat="1" ht="30.75" customHeight="1" spans="1:13">
      <c r="A340" s="26">
        <v>60</v>
      </c>
      <c r="B340" s="48" t="s">
        <v>415</v>
      </c>
      <c r="C340" s="49" t="s">
        <v>418</v>
      </c>
      <c r="D340" s="31">
        <v>363.82</v>
      </c>
      <c r="E340" s="27"/>
      <c r="F340" s="28">
        <f t="shared" si="52"/>
        <v>11060.13</v>
      </c>
      <c r="G340" s="29">
        <f t="shared" si="53"/>
        <v>11060.13</v>
      </c>
      <c r="H340" s="29"/>
      <c r="I340" s="29"/>
      <c r="J340" s="29"/>
      <c r="K340" s="37"/>
      <c r="L340" s="38" t="s">
        <v>17</v>
      </c>
      <c r="M340" s="39">
        <v>1</v>
      </c>
    </row>
    <row r="341" s="5" customFormat="1" ht="30.75" customHeight="1" spans="1:13">
      <c r="A341" s="26">
        <v>61</v>
      </c>
      <c r="B341" s="48" t="s">
        <v>415</v>
      </c>
      <c r="C341" s="49" t="s">
        <v>419</v>
      </c>
      <c r="D341" s="31">
        <v>149.79</v>
      </c>
      <c r="E341" s="27"/>
      <c r="F341" s="28">
        <f t="shared" si="52"/>
        <v>4553.62</v>
      </c>
      <c r="G341" s="29">
        <f t="shared" si="53"/>
        <v>4553.62</v>
      </c>
      <c r="H341" s="29"/>
      <c r="I341" s="29"/>
      <c r="J341" s="29"/>
      <c r="K341" s="37"/>
      <c r="L341" s="38" t="s">
        <v>17</v>
      </c>
      <c r="M341" s="39">
        <v>0.3</v>
      </c>
    </row>
    <row r="342" s="5" customFormat="1" ht="30.75" customHeight="1" spans="1:13">
      <c r="A342" s="26">
        <v>62</v>
      </c>
      <c r="B342" s="48" t="s">
        <v>415</v>
      </c>
      <c r="C342" s="51" t="s">
        <v>420</v>
      </c>
      <c r="D342" s="31">
        <v>148.86</v>
      </c>
      <c r="E342" s="27"/>
      <c r="F342" s="28">
        <f t="shared" si="52"/>
        <v>4525.34</v>
      </c>
      <c r="G342" s="29">
        <f t="shared" si="53"/>
        <v>4525.34</v>
      </c>
      <c r="H342" s="29"/>
      <c r="I342" s="29"/>
      <c r="J342" s="29"/>
      <c r="K342" s="37"/>
      <c r="L342" s="38" t="s">
        <v>17</v>
      </c>
      <c r="M342" s="39">
        <v>1</v>
      </c>
    </row>
    <row r="343" s="5" customFormat="1" ht="30.75" customHeight="1" spans="1:13">
      <c r="A343" s="26">
        <v>63</v>
      </c>
      <c r="B343" s="48" t="s">
        <v>421</v>
      </c>
      <c r="C343" s="49" t="s">
        <v>422</v>
      </c>
      <c r="D343" s="27"/>
      <c r="E343" s="31">
        <v>2583.86</v>
      </c>
      <c r="F343" s="28">
        <f t="shared" si="52"/>
        <v>1472.8</v>
      </c>
      <c r="G343" s="29">
        <f t="shared" si="53"/>
        <v>0</v>
      </c>
      <c r="H343" s="29"/>
      <c r="I343" s="29"/>
      <c r="J343" s="29"/>
      <c r="K343" s="37">
        <f t="shared" ref="K343:K348" si="54">ROUND(E343*38*0.015,2)</f>
        <v>1472.8</v>
      </c>
      <c r="L343" s="38" t="s">
        <v>17</v>
      </c>
      <c r="M343" s="39">
        <v>1</v>
      </c>
    </row>
    <row r="344" s="5" customFormat="1" ht="30.75" customHeight="1" spans="1:13">
      <c r="A344" s="26">
        <v>64</v>
      </c>
      <c r="B344" s="48" t="s">
        <v>421</v>
      </c>
      <c r="C344" s="49" t="s">
        <v>423</v>
      </c>
      <c r="D344" s="31">
        <v>2583.86</v>
      </c>
      <c r="E344" s="27"/>
      <c r="F344" s="28">
        <f t="shared" si="52"/>
        <v>78549.34</v>
      </c>
      <c r="G344" s="29">
        <f t="shared" si="53"/>
        <v>78549.34</v>
      </c>
      <c r="H344" s="29"/>
      <c r="I344" s="29"/>
      <c r="J344" s="29"/>
      <c r="K344" s="37"/>
      <c r="L344" s="38" t="s">
        <v>17</v>
      </c>
      <c r="M344" s="39">
        <v>1</v>
      </c>
    </row>
    <row r="345" s="5" customFormat="1" ht="30.75" customHeight="1" spans="1:13">
      <c r="A345" s="26">
        <v>65</v>
      </c>
      <c r="B345" s="48" t="s">
        <v>424</v>
      </c>
      <c r="C345" s="49" t="s">
        <v>425</v>
      </c>
      <c r="D345" s="27"/>
      <c r="E345" s="50">
        <v>438.73</v>
      </c>
      <c r="F345" s="28">
        <f t="shared" ref="F345:F408" si="55">ROUND(K345+I345+H345+G345+J345,2)</f>
        <v>250.08</v>
      </c>
      <c r="G345" s="29">
        <f t="shared" si="53"/>
        <v>0</v>
      </c>
      <c r="H345" s="29"/>
      <c r="I345" s="29"/>
      <c r="J345" s="29"/>
      <c r="K345" s="37">
        <f t="shared" si="54"/>
        <v>250.08</v>
      </c>
      <c r="L345" s="38" t="s">
        <v>17</v>
      </c>
      <c r="M345" s="39">
        <v>1</v>
      </c>
    </row>
    <row r="346" s="5" customFormat="1" ht="30.75" customHeight="1" spans="1:13">
      <c r="A346" s="26">
        <v>66</v>
      </c>
      <c r="B346" s="48" t="s">
        <v>424</v>
      </c>
      <c r="C346" s="49" t="s">
        <v>426</v>
      </c>
      <c r="D346" s="31">
        <v>282.44</v>
      </c>
      <c r="E346" s="27"/>
      <c r="F346" s="28">
        <f t="shared" si="55"/>
        <v>8586.18</v>
      </c>
      <c r="G346" s="29">
        <f t="shared" si="53"/>
        <v>8586.18</v>
      </c>
      <c r="H346" s="29"/>
      <c r="I346" s="29"/>
      <c r="J346" s="29"/>
      <c r="K346" s="37"/>
      <c r="L346" s="38" t="s">
        <v>17</v>
      </c>
      <c r="M346" s="39">
        <v>1</v>
      </c>
    </row>
    <row r="347" s="5" customFormat="1" ht="30.75" customHeight="1" spans="1:13">
      <c r="A347" s="26">
        <v>67</v>
      </c>
      <c r="B347" s="48" t="s">
        <v>424</v>
      </c>
      <c r="C347" s="49" t="s">
        <v>427</v>
      </c>
      <c r="D347" s="31">
        <v>156.29</v>
      </c>
      <c r="E347" s="27" t="s">
        <v>428</v>
      </c>
      <c r="F347" s="28">
        <f t="shared" si="55"/>
        <v>4751.22</v>
      </c>
      <c r="G347" s="29">
        <f t="shared" ref="G347:G410" si="56">ROUND(D347*38*0.8,2)</f>
        <v>4751.22</v>
      </c>
      <c r="H347" s="29"/>
      <c r="I347" s="29"/>
      <c r="J347" s="29"/>
      <c r="K347" s="37"/>
      <c r="L347" s="38" t="s">
        <v>17</v>
      </c>
      <c r="M347" s="39">
        <v>1</v>
      </c>
    </row>
    <row r="348" s="5" customFormat="1" ht="30.75" customHeight="1" spans="1:13">
      <c r="A348" s="26">
        <v>68</v>
      </c>
      <c r="B348" s="48" t="s">
        <v>429</v>
      </c>
      <c r="C348" s="49" t="s">
        <v>430</v>
      </c>
      <c r="D348" s="31">
        <v>2532.12</v>
      </c>
      <c r="E348" s="50">
        <v>13898.81</v>
      </c>
      <c r="F348" s="28">
        <f t="shared" si="55"/>
        <v>84898.77</v>
      </c>
      <c r="G348" s="29">
        <f t="shared" si="56"/>
        <v>76976.45</v>
      </c>
      <c r="H348" s="29"/>
      <c r="I348" s="29"/>
      <c r="J348" s="29"/>
      <c r="K348" s="37">
        <f t="shared" si="54"/>
        <v>7922.32</v>
      </c>
      <c r="L348" s="38" t="s">
        <v>17</v>
      </c>
      <c r="M348" s="39">
        <v>1</v>
      </c>
    </row>
    <row r="349" s="5" customFormat="1" ht="30.75" customHeight="1" spans="1:13">
      <c r="A349" s="26">
        <v>69</v>
      </c>
      <c r="B349" s="48" t="s">
        <v>429</v>
      </c>
      <c r="C349" s="49" t="s">
        <v>431</v>
      </c>
      <c r="D349" s="31">
        <v>272.66</v>
      </c>
      <c r="E349" s="27"/>
      <c r="F349" s="28">
        <f t="shared" si="55"/>
        <v>8288.86</v>
      </c>
      <c r="G349" s="29">
        <f t="shared" si="56"/>
        <v>8288.86</v>
      </c>
      <c r="H349" s="29"/>
      <c r="I349" s="29"/>
      <c r="J349" s="29"/>
      <c r="K349" s="37"/>
      <c r="L349" s="38" t="s">
        <v>17</v>
      </c>
      <c r="M349" s="39">
        <v>1</v>
      </c>
    </row>
    <row r="350" s="5" customFormat="1" ht="30.75" customHeight="1" spans="1:13">
      <c r="A350" s="26">
        <v>70</v>
      </c>
      <c r="B350" s="48" t="s">
        <v>429</v>
      </c>
      <c r="C350" s="30" t="s">
        <v>432</v>
      </c>
      <c r="D350" s="31">
        <v>250.34</v>
      </c>
      <c r="E350" s="27"/>
      <c r="F350" s="28">
        <f t="shared" si="55"/>
        <v>7610.34</v>
      </c>
      <c r="G350" s="29">
        <f t="shared" si="56"/>
        <v>7610.34</v>
      </c>
      <c r="H350" s="29"/>
      <c r="I350" s="29"/>
      <c r="J350" s="29"/>
      <c r="K350" s="37"/>
      <c r="L350" s="38" t="s">
        <v>17</v>
      </c>
      <c r="M350" s="39">
        <v>1</v>
      </c>
    </row>
    <row r="351" s="5" customFormat="1" ht="30.75" customHeight="1" spans="1:13">
      <c r="A351" s="26">
        <v>71</v>
      </c>
      <c r="B351" s="48" t="s">
        <v>429</v>
      </c>
      <c r="C351" s="30" t="s">
        <v>433</v>
      </c>
      <c r="D351" s="31">
        <v>250.34</v>
      </c>
      <c r="E351" s="27"/>
      <c r="F351" s="28">
        <f t="shared" si="55"/>
        <v>7610.34</v>
      </c>
      <c r="G351" s="29">
        <f t="shared" si="56"/>
        <v>7610.34</v>
      </c>
      <c r="H351" s="29"/>
      <c r="I351" s="29"/>
      <c r="J351" s="29"/>
      <c r="K351" s="37"/>
      <c r="L351" s="38" t="s">
        <v>17</v>
      </c>
      <c r="M351" s="39">
        <v>1</v>
      </c>
    </row>
    <row r="352" s="5" customFormat="1" ht="30.75" customHeight="1" spans="1:13">
      <c r="A352" s="26">
        <v>72</v>
      </c>
      <c r="B352" s="48" t="s">
        <v>429</v>
      </c>
      <c r="C352" s="49" t="s">
        <v>434</v>
      </c>
      <c r="D352" s="31">
        <v>916.37</v>
      </c>
      <c r="E352" s="27"/>
      <c r="F352" s="28">
        <f t="shared" si="55"/>
        <v>27857.65</v>
      </c>
      <c r="G352" s="29">
        <f t="shared" si="56"/>
        <v>27857.65</v>
      </c>
      <c r="H352" s="29"/>
      <c r="I352" s="29"/>
      <c r="J352" s="29"/>
      <c r="K352" s="37"/>
      <c r="L352" s="38" t="s">
        <v>17</v>
      </c>
      <c r="M352" s="39">
        <v>1</v>
      </c>
    </row>
    <row r="353" s="5" customFormat="1" ht="30.75" customHeight="1" spans="1:13">
      <c r="A353" s="26">
        <v>73</v>
      </c>
      <c r="B353" s="48" t="s">
        <v>429</v>
      </c>
      <c r="C353" s="52" t="s">
        <v>435</v>
      </c>
      <c r="D353" s="31">
        <v>1578.86</v>
      </c>
      <c r="E353" s="27"/>
      <c r="F353" s="28">
        <f t="shared" si="55"/>
        <v>47997.34</v>
      </c>
      <c r="G353" s="29">
        <f t="shared" si="56"/>
        <v>47997.34</v>
      </c>
      <c r="H353" s="29"/>
      <c r="I353" s="29"/>
      <c r="J353" s="29"/>
      <c r="K353" s="37"/>
      <c r="L353" s="38" t="s">
        <v>17</v>
      </c>
      <c r="M353" s="39">
        <v>0.3</v>
      </c>
    </row>
    <row r="354" s="5" customFormat="1" ht="30.75" customHeight="1" spans="1:13">
      <c r="A354" s="26">
        <v>74</v>
      </c>
      <c r="B354" s="48" t="s">
        <v>429</v>
      </c>
      <c r="C354" s="52" t="s">
        <v>436</v>
      </c>
      <c r="D354" s="31">
        <v>432.45</v>
      </c>
      <c r="E354" s="27"/>
      <c r="F354" s="28">
        <f t="shared" si="55"/>
        <v>13146.48</v>
      </c>
      <c r="G354" s="29">
        <f t="shared" si="56"/>
        <v>13146.48</v>
      </c>
      <c r="H354" s="29"/>
      <c r="I354" s="29"/>
      <c r="J354" s="29"/>
      <c r="K354" s="37"/>
      <c r="L354" s="38" t="s">
        <v>17</v>
      </c>
      <c r="M354" s="39">
        <v>0.3</v>
      </c>
    </row>
    <row r="355" s="5" customFormat="1" ht="30.75" customHeight="1" spans="1:13">
      <c r="A355" s="26">
        <v>75</v>
      </c>
      <c r="B355" s="48" t="s">
        <v>429</v>
      </c>
      <c r="C355" s="52" t="s">
        <v>437</v>
      </c>
      <c r="D355" s="31">
        <v>432.45</v>
      </c>
      <c r="E355" s="27"/>
      <c r="F355" s="28">
        <f t="shared" si="55"/>
        <v>13146.48</v>
      </c>
      <c r="G355" s="29">
        <f t="shared" si="56"/>
        <v>13146.48</v>
      </c>
      <c r="H355" s="29"/>
      <c r="I355" s="29"/>
      <c r="J355" s="29"/>
      <c r="K355" s="37"/>
      <c r="L355" s="38" t="s">
        <v>17</v>
      </c>
      <c r="M355" s="39">
        <v>1</v>
      </c>
    </row>
    <row r="356" s="5" customFormat="1" ht="30.75" customHeight="1" spans="1:13">
      <c r="A356" s="26">
        <v>76</v>
      </c>
      <c r="B356" s="48" t="s">
        <v>429</v>
      </c>
      <c r="C356" s="30" t="s">
        <v>438</v>
      </c>
      <c r="D356" s="31">
        <v>215.3</v>
      </c>
      <c r="E356" s="27"/>
      <c r="F356" s="28">
        <f t="shared" si="55"/>
        <v>6545.12</v>
      </c>
      <c r="G356" s="29">
        <f t="shared" si="56"/>
        <v>6545.12</v>
      </c>
      <c r="H356" s="29"/>
      <c r="I356" s="29"/>
      <c r="J356" s="29"/>
      <c r="K356" s="37"/>
      <c r="L356" s="38" t="s">
        <v>17</v>
      </c>
      <c r="M356" s="39">
        <v>1</v>
      </c>
    </row>
    <row r="357" s="5" customFormat="1" ht="30.75" customHeight="1" spans="1:13">
      <c r="A357" s="26">
        <v>77</v>
      </c>
      <c r="B357" s="48" t="s">
        <v>429</v>
      </c>
      <c r="C357" s="49" t="s">
        <v>439</v>
      </c>
      <c r="D357" s="31">
        <v>850.71</v>
      </c>
      <c r="E357" s="27"/>
      <c r="F357" s="28">
        <f t="shared" si="55"/>
        <v>25861.58</v>
      </c>
      <c r="G357" s="29">
        <f t="shared" si="56"/>
        <v>25861.58</v>
      </c>
      <c r="H357" s="29"/>
      <c r="I357" s="29"/>
      <c r="J357" s="29"/>
      <c r="K357" s="37"/>
      <c r="L357" s="38" t="s">
        <v>17</v>
      </c>
      <c r="M357" s="39">
        <v>1</v>
      </c>
    </row>
    <row r="358" s="5" customFormat="1" ht="30.75" customHeight="1" spans="1:13">
      <c r="A358" s="26">
        <v>78</v>
      </c>
      <c r="B358" s="48" t="s">
        <v>429</v>
      </c>
      <c r="C358" s="52" t="s">
        <v>440</v>
      </c>
      <c r="D358" s="31">
        <v>3032.52</v>
      </c>
      <c r="E358" s="27"/>
      <c r="F358" s="28">
        <f t="shared" si="55"/>
        <v>92188.61</v>
      </c>
      <c r="G358" s="29">
        <f t="shared" si="56"/>
        <v>92188.61</v>
      </c>
      <c r="H358" s="29"/>
      <c r="I358" s="29"/>
      <c r="J358" s="29"/>
      <c r="K358" s="37"/>
      <c r="L358" s="38" t="s">
        <v>17</v>
      </c>
      <c r="M358" s="39">
        <v>0.3</v>
      </c>
    </row>
    <row r="359" s="5" customFormat="1" ht="30.75" customHeight="1" spans="1:13">
      <c r="A359" s="26">
        <v>79</v>
      </c>
      <c r="B359" s="48" t="s">
        <v>429</v>
      </c>
      <c r="C359" s="49" t="s">
        <v>441</v>
      </c>
      <c r="D359" s="31">
        <v>534.06</v>
      </c>
      <c r="E359" s="27"/>
      <c r="F359" s="28">
        <f t="shared" si="55"/>
        <v>16235.42</v>
      </c>
      <c r="G359" s="29">
        <f t="shared" si="56"/>
        <v>16235.42</v>
      </c>
      <c r="H359" s="29"/>
      <c r="I359" s="29"/>
      <c r="J359" s="29"/>
      <c r="K359" s="37"/>
      <c r="L359" s="38" t="s">
        <v>17</v>
      </c>
      <c r="M359" s="39">
        <v>1</v>
      </c>
    </row>
    <row r="360" s="5" customFormat="1" ht="30.75" customHeight="1" spans="1:13">
      <c r="A360" s="26">
        <v>80</v>
      </c>
      <c r="B360" s="48" t="s">
        <v>429</v>
      </c>
      <c r="C360" s="52" t="s">
        <v>442</v>
      </c>
      <c r="D360" s="31">
        <v>1099.06</v>
      </c>
      <c r="E360" s="27"/>
      <c r="F360" s="28">
        <f t="shared" si="55"/>
        <v>33411.42</v>
      </c>
      <c r="G360" s="29">
        <f t="shared" si="56"/>
        <v>33411.42</v>
      </c>
      <c r="H360" s="29"/>
      <c r="I360" s="29"/>
      <c r="J360" s="29"/>
      <c r="K360" s="37"/>
      <c r="L360" s="38" t="s">
        <v>17</v>
      </c>
      <c r="M360" s="39">
        <v>1</v>
      </c>
    </row>
    <row r="361" s="5" customFormat="1" ht="30.75" customHeight="1" spans="1:13">
      <c r="A361" s="26">
        <v>81</v>
      </c>
      <c r="B361" s="48" t="s">
        <v>429</v>
      </c>
      <c r="C361" s="52" t="s">
        <v>443</v>
      </c>
      <c r="D361" s="31">
        <v>1082.67</v>
      </c>
      <c r="E361" s="27"/>
      <c r="F361" s="28">
        <f t="shared" si="55"/>
        <v>32913.17</v>
      </c>
      <c r="G361" s="29">
        <f t="shared" si="56"/>
        <v>32913.17</v>
      </c>
      <c r="H361" s="29"/>
      <c r="I361" s="29"/>
      <c r="J361" s="29"/>
      <c r="K361" s="37"/>
      <c r="L361" s="38" t="s">
        <v>17</v>
      </c>
      <c r="M361" s="39">
        <v>1</v>
      </c>
    </row>
    <row r="362" s="5" customFormat="1" ht="30.75" customHeight="1" spans="1:13">
      <c r="A362" s="26">
        <v>82</v>
      </c>
      <c r="B362" s="48" t="s">
        <v>429</v>
      </c>
      <c r="C362" s="30" t="s">
        <v>444</v>
      </c>
      <c r="D362" s="31">
        <v>418.9</v>
      </c>
      <c r="E362" s="27"/>
      <c r="F362" s="28">
        <f t="shared" si="55"/>
        <v>12734.56</v>
      </c>
      <c r="G362" s="29">
        <f t="shared" si="56"/>
        <v>12734.56</v>
      </c>
      <c r="H362" s="29"/>
      <c r="I362" s="29"/>
      <c r="J362" s="29"/>
      <c r="K362" s="37"/>
      <c r="L362" s="38" t="s">
        <v>17</v>
      </c>
      <c r="M362" s="39">
        <v>1</v>
      </c>
    </row>
    <row r="363" s="5" customFormat="1" ht="30.75" customHeight="1" spans="1:13">
      <c r="A363" s="26">
        <v>83</v>
      </c>
      <c r="B363" s="48" t="s">
        <v>445</v>
      </c>
      <c r="C363" s="49" t="s">
        <v>446</v>
      </c>
      <c r="D363" s="31">
        <v>1626.07</v>
      </c>
      <c r="E363" s="50">
        <v>7099.45</v>
      </c>
      <c r="F363" s="28">
        <f t="shared" si="55"/>
        <v>53479.22</v>
      </c>
      <c r="G363" s="29">
        <f t="shared" si="56"/>
        <v>49432.53</v>
      </c>
      <c r="H363" s="29"/>
      <c r="I363" s="29"/>
      <c r="J363" s="29"/>
      <c r="K363" s="37">
        <f>ROUND(E363*38*0.015,2)</f>
        <v>4046.69</v>
      </c>
      <c r="L363" s="38" t="s">
        <v>17</v>
      </c>
      <c r="M363" s="39">
        <v>1</v>
      </c>
    </row>
    <row r="364" s="5" customFormat="1" ht="30.75" customHeight="1" spans="1:13">
      <c r="A364" s="26">
        <v>84</v>
      </c>
      <c r="B364" s="48" t="s">
        <v>445</v>
      </c>
      <c r="C364" s="49" t="s">
        <v>447</v>
      </c>
      <c r="D364" s="31">
        <v>192.4</v>
      </c>
      <c r="E364" s="27"/>
      <c r="F364" s="28">
        <f t="shared" si="55"/>
        <v>5848.96</v>
      </c>
      <c r="G364" s="29">
        <f t="shared" si="56"/>
        <v>5848.96</v>
      </c>
      <c r="H364" s="29"/>
      <c r="I364" s="29"/>
      <c r="J364" s="29"/>
      <c r="K364" s="37"/>
      <c r="L364" s="38" t="s">
        <v>17</v>
      </c>
      <c r="M364" s="39">
        <v>1</v>
      </c>
    </row>
    <row r="365" s="5" customFormat="1" ht="30.75" customHeight="1" spans="1:13">
      <c r="A365" s="26">
        <v>85</v>
      </c>
      <c r="B365" s="48" t="s">
        <v>445</v>
      </c>
      <c r="C365" s="49" t="s">
        <v>448</v>
      </c>
      <c r="D365" s="31">
        <v>626.76</v>
      </c>
      <c r="E365" s="27"/>
      <c r="F365" s="28">
        <f t="shared" si="55"/>
        <v>19053.5</v>
      </c>
      <c r="G365" s="29">
        <f t="shared" si="56"/>
        <v>19053.5</v>
      </c>
      <c r="H365" s="29"/>
      <c r="I365" s="29"/>
      <c r="J365" s="29"/>
      <c r="K365" s="37"/>
      <c r="L365" s="38" t="s">
        <v>17</v>
      </c>
      <c r="M365" s="39">
        <v>1</v>
      </c>
    </row>
    <row r="366" s="5" customFormat="1" ht="30.75" customHeight="1" spans="1:13">
      <c r="A366" s="26">
        <v>86</v>
      </c>
      <c r="B366" s="48" t="s">
        <v>445</v>
      </c>
      <c r="C366" s="49" t="s">
        <v>449</v>
      </c>
      <c r="D366" s="31">
        <v>174.5</v>
      </c>
      <c r="E366" s="27"/>
      <c r="F366" s="28">
        <f t="shared" si="55"/>
        <v>5304.8</v>
      </c>
      <c r="G366" s="29">
        <f t="shared" si="56"/>
        <v>5304.8</v>
      </c>
      <c r="H366" s="29"/>
      <c r="I366" s="29"/>
      <c r="J366" s="29"/>
      <c r="K366" s="37"/>
      <c r="L366" s="38" t="s">
        <v>17</v>
      </c>
      <c r="M366" s="39">
        <v>1</v>
      </c>
    </row>
    <row r="367" s="5" customFormat="1" ht="30.75" customHeight="1" spans="1:13">
      <c r="A367" s="26">
        <v>87</v>
      </c>
      <c r="B367" s="48" t="s">
        <v>445</v>
      </c>
      <c r="C367" s="49" t="s">
        <v>450</v>
      </c>
      <c r="D367" s="31">
        <v>3431.65</v>
      </c>
      <c r="E367" s="27"/>
      <c r="F367" s="28">
        <f t="shared" si="55"/>
        <v>104322.16</v>
      </c>
      <c r="G367" s="29">
        <f t="shared" si="56"/>
        <v>104322.16</v>
      </c>
      <c r="H367" s="29"/>
      <c r="I367" s="29"/>
      <c r="J367" s="29"/>
      <c r="K367" s="37"/>
      <c r="L367" s="38" t="s">
        <v>17</v>
      </c>
      <c r="M367" s="39">
        <v>1</v>
      </c>
    </row>
    <row r="368" s="1" customFormat="1" ht="30.75" customHeight="1" spans="1:13">
      <c r="A368" s="26">
        <v>88</v>
      </c>
      <c r="B368" s="48" t="s">
        <v>445</v>
      </c>
      <c r="C368" s="22" t="s">
        <v>451</v>
      </c>
      <c r="D368" s="31">
        <v>811.24</v>
      </c>
      <c r="E368" s="27"/>
      <c r="F368" s="28">
        <f t="shared" si="55"/>
        <v>24661.7</v>
      </c>
      <c r="G368" s="29">
        <f t="shared" si="56"/>
        <v>24661.7</v>
      </c>
      <c r="H368" s="29"/>
      <c r="I368" s="29"/>
      <c r="J368" s="29"/>
      <c r="K368" s="37"/>
      <c r="L368" s="38" t="s">
        <v>17</v>
      </c>
      <c r="M368" s="39">
        <v>1</v>
      </c>
    </row>
    <row r="369" s="5" customFormat="1" ht="30.75" customHeight="1" spans="1:13">
      <c r="A369" s="26">
        <v>89</v>
      </c>
      <c r="B369" s="48" t="s">
        <v>445</v>
      </c>
      <c r="C369" s="49" t="s">
        <v>452</v>
      </c>
      <c r="D369" s="31">
        <v>236.83</v>
      </c>
      <c r="E369" s="27"/>
      <c r="F369" s="28">
        <f t="shared" si="55"/>
        <v>7199.63</v>
      </c>
      <c r="G369" s="29">
        <f t="shared" si="56"/>
        <v>7199.63</v>
      </c>
      <c r="H369" s="29"/>
      <c r="I369" s="29"/>
      <c r="J369" s="29"/>
      <c r="K369" s="37"/>
      <c r="L369" s="38" t="s">
        <v>17</v>
      </c>
      <c r="M369" s="39">
        <v>1</v>
      </c>
    </row>
    <row r="370" s="5" customFormat="1" ht="30.75" customHeight="1" spans="1:13">
      <c r="A370" s="26">
        <v>90</v>
      </c>
      <c r="B370" s="48" t="s">
        <v>453</v>
      </c>
      <c r="C370" s="49" t="s">
        <v>454</v>
      </c>
      <c r="D370" s="27"/>
      <c r="E370" s="50">
        <v>2254.99</v>
      </c>
      <c r="F370" s="28">
        <f t="shared" si="55"/>
        <v>1285.34</v>
      </c>
      <c r="G370" s="29">
        <f t="shared" si="56"/>
        <v>0</v>
      </c>
      <c r="H370" s="29"/>
      <c r="I370" s="29"/>
      <c r="J370" s="29"/>
      <c r="K370" s="37">
        <f>ROUND(E370*38*0.015,2)</f>
        <v>1285.34</v>
      </c>
      <c r="L370" s="38" t="s">
        <v>17</v>
      </c>
      <c r="M370" s="39">
        <v>1</v>
      </c>
    </row>
    <row r="371" s="5" customFormat="1" ht="30.75" customHeight="1" spans="1:13">
      <c r="A371" s="26">
        <v>91</v>
      </c>
      <c r="B371" s="48" t="s">
        <v>453</v>
      </c>
      <c r="C371" s="51" t="s">
        <v>455</v>
      </c>
      <c r="D371" s="31">
        <v>24.27</v>
      </c>
      <c r="E371" s="27"/>
      <c r="F371" s="28">
        <f t="shared" si="55"/>
        <v>737.81</v>
      </c>
      <c r="G371" s="29">
        <f t="shared" si="56"/>
        <v>737.81</v>
      </c>
      <c r="H371" s="29"/>
      <c r="I371" s="29"/>
      <c r="J371" s="29"/>
      <c r="K371" s="37"/>
      <c r="L371" s="38" t="s">
        <v>17</v>
      </c>
      <c r="M371" s="39">
        <v>1</v>
      </c>
    </row>
    <row r="372" s="5" customFormat="1" ht="30.75" customHeight="1" spans="1:13">
      <c r="A372" s="26">
        <v>92</v>
      </c>
      <c r="B372" s="48" t="s">
        <v>453</v>
      </c>
      <c r="C372" s="51" t="s">
        <v>456</v>
      </c>
      <c r="D372" s="31">
        <v>547.53</v>
      </c>
      <c r="E372" s="27"/>
      <c r="F372" s="28">
        <f t="shared" si="55"/>
        <v>16644.91</v>
      </c>
      <c r="G372" s="29">
        <f t="shared" si="56"/>
        <v>16644.91</v>
      </c>
      <c r="H372" s="29"/>
      <c r="I372" s="29"/>
      <c r="J372" s="29"/>
      <c r="K372" s="37"/>
      <c r="L372" s="38" t="s">
        <v>17</v>
      </c>
      <c r="M372" s="39">
        <v>1</v>
      </c>
    </row>
    <row r="373" s="5" customFormat="1" ht="30.75" customHeight="1" spans="1:13">
      <c r="A373" s="26">
        <v>93</v>
      </c>
      <c r="B373" s="48" t="s">
        <v>453</v>
      </c>
      <c r="C373" s="51" t="s">
        <v>457</v>
      </c>
      <c r="D373" s="31">
        <v>65.15</v>
      </c>
      <c r="E373" s="27"/>
      <c r="F373" s="28">
        <f t="shared" si="55"/>
        <v>1980.56</v>
      </c>
      <c r="G373" s="29">
        <f t="shared" si="56"/>
        <v>1980.56</v>
      </c>
      <c r="H373" s="29"/>
      <c r="I373" s="29"/>
      <c r="J373" s="29"/>
      <c r="K373" s="37"/>
      <c r="L373" s="38" t="s">
        <v>17</v>
      </c>
      <c r="M373" s="39">
        <v>1</v>
      </c>
    </row>
    <row r="374" s="5" customFormat="1" ht="30.75" customHeight="1" spans="1:13">
      <c r="A374" s="26">
        <v>94</v>
      </c>
      <c r="B374" s="48" t="s">
        <v>453</v>
      </c>
      <c r="C374" s="51" t="s">
        <v>458</v>
      </c>
      <c r="D374" s="31">
        <v>420.33</v>
      </c>
      <c r="E374" s="27"/>
      <c r="F374" s="28">
        <f t="shared" si="55"/>
        <v>12778.03</v>
      </c>
      <c r="G374" s="29">
        <f t="shared" si="56"/>
        <v>12778.03</v>
      </c>
      <c r="H374" s="29"/>
      <c r="I374" s="29"/>
      <c r="J374" s="29"/>
      <c r="K374" s="37"/>
      <c r="L374" s="38" t="s">
        <v>17</v>
      </c>
      <c r="M374" s="39">
        <v>1</v>
      </c>
    </row>
    <row r="375" s="5" customFormat="1" ht="30.75" customHeight="1" spans="1:13">
      <c r="A375" s="26">
        <v>95</v>
      </c>
      <c r="B375" s="48" t="s">
        <v>453</v>
      </c>
      <c r="C375" s="51" t="s">
        <v>459</v>
      </c>
      <c r="D375" s="31">
        <v>868.77</v>
      </c>
      <c r="E375" s="27"/>
      <c r="F375" s="28">
        <f t="shared" si="55"/>
        <v>26410.61</v>
      </c>
      <c r="G375" s="29">
        <f t="shared" si="56"/>
        <v>26410.61</v>
      </c>
      <c r="H375" s="29"/>
      <c r="I375" s="29"/>
      <c r="J375" s="29"/>
      <c r="K375" s="37"/>
      <c r="L375" s="38" t="s">
        <v>17</v>
      </c>
      <c r="M375" s="39">
        <v>0.3</v>
      </c>
    </row>
    <row r="376" s="5" customFormat="1" ht="30.75" customHeight="1" spans="1:13">
      <c r="A376" s="26">
        <v>96</v>
      </c>
      <c r="B376" s="48" t="s">
        <v>453</v>
      </c>
      <c r="C376" s="51" t="s">
        <v>460</v>
      </c>
      <c r="D376" s="31">
        <v>55.46</v>
      </c>
      <c r="E376" s="27"/>
      <c r="F376" s="28">
        <f t="shared" si="55"/>
        <v>1685.98</v>
      </c>
      <c r="G376" s="29">
        <f t="shared" si="56"/>
        <v>1685.98</v>
      </c>
      <c r="H376" s="29"/>
      <c r="I376" s="29"/>
      <c r="J376" s="29"/>
      <c r="K376" s="37"/>
      <c r="L376" s="38" t="s">
        <v>17</v>
      </c>
      <c r="M376" s="39">
        <v>1</v>
      </c>
    </row>
    <row r="377" s="5" customFormat="1" ht="30.75" customHeight="1" spans="1:13">
      <c r="A377" s="26">
        <v>97</v>
      </c>
      <c r="B377" s="48" t="s">
        <v>453</v>
      </c>
      <c r="C377" s="51" t="s">
        <v>306</v>
      </c>
      <c r="D377" s="31">
        <v>273.48</v>
      </c>
      <c r="E377" s="27"/>
      <c r="F377" s="28">
        <f t="shared" si="55"/>
        <v>8313.79</v>
      </c>
      <c r="G377" s="29">
        <f t="shared" si="56"/>
        <v>8313.79</v>
      </c>
      <c r="H377" s="29"/>
      <c r="I377" s="29"/>
      <c r="J377" s="29"/>
      <c r="K377" s="37"/>
      <c r="L377" s="38" t="s">
        <v>17</v>
      </c>
      <c r="M377" s="39">
        <v>1</v>
      </c>
    </row>
    <row r="378" s="5" customFormat="1" ht="30.75" customHeight="1" spans="1:13">
      <c r="A378" s="26">
        <v>98</v>
      </c>
      <c r="B378" s="48" t="s">
        <v>461</v>
      </c>
      <c r="C378" s="49" t="s">
        <v>462</v>
      </c>
      <c r="D378" s="27"/>
      <c r="E378" s="50">
        <v>1172.68</v>
      </c>
      <c r="F378" s="28">
        <f t="shared" si="55"/>
        <v>668.43</v>
      </c>
      <c r="G378" s="29">
        <f t="shared" si="56"/>
        <v>0</v>
      </c>
      <c r="H378" s="29"/>
      <c r="I378" s="29"/>
      <c r="J378" s="29"/>
      <c r="K378" s="37">
        <f>ROUND(E378*38*0.015,2)</f>
        <v>668.43</v>
      </c>
      <c r="L378" s="38" t="s">
        <v>17</v>
      </c>
      <c r="M378" s="39">
        <v>1</v>
      </c>
    </row>
    <row r="379" s="5" customFormat="1" ht="30.75" customHeight="1" spans="1:13">
      <c r="A379" s="26">
        <v>99</v>
      </c>
      <c r="B379" s="48" t="s">
        <v>461</v>
      </c>
      <c r="C379" s="49" t="s">
        <v>463</v>
      </c>
      <c r="D379" s="31">
        <v>93.56</v>
      </c>
      <c r="E379" s="27"/>
      <c r="F379" s="28">
        <f t="shared" si="55"/>
        <v>2844.22</v>
      </c>
      <c r="G379" s="29">
        <f t="shared" si="56"/>
        <v>2844.22</v>
      </c>
      <c r="H379" s="29"/>
      <c r="I379" s="29"/>
      <c r="J379" s="29"/>
      <c r="K379" s="37"/>
      <c r="L379" s="38" t="s">
        <v>17</v>
      </c>
      <c r="M379" s="39">
        <v>1</v>
      </c>
    </row>
    <row r="380" s="5" customFormat="1" ht="30.75" customHeight="1" spans="1:13">
      <c r="A380" s="26">
        <v>100</v>
      </c>
      <c r="B380" s="48" t="s">
        <v>461</v>
      </c>
      <c r="C380" s="49" t="s">
        <v>464</v>
      </c>
      <c r="D380" s="31">
        <v>128.32</v>
      </c>
      <c r="E380" s="27"/>
      <c r="F380" s="28">
        <f t="shared" si="55"/>
        <v>3900.93</v>
      </c>
      <c r="G380" s="29">
        <f t="shared" si="56"/>
        <v>3900.93</v>
      </c>
      <c r="H380" s="29"/>
      <c r="I380" s="29"/>
      <c r="J380" s="29"/>
      <c r="K380" s="37"/>
      <c r="L380" s="38" t="s">
        <v>17</v>
      </c>
      <c r="M380" s="39">
        <v>1</v>
      </c>
    </row>
    <row r="381" s="5" customFormat="1" ht="30.75" customHeight="1" spans="1:13">
      <c r="A381" s="26">
        <v>101</v>
      </c>
      <c r="B381" s="48" t="s">
        <v>461</v>
      </c>
      <c r="C381" s="49" t="s">
        <v>465</v>
      </c>
      <c r="D381" s="31">
        <v>212.15</v>
      </c>
      <c r="E381" s="27"/>
      <c r="F381" s="28">
        <f t="shared" si="55"/>
        <v>6449.36</v>
      </c>
      <c r="G381" s="29">
        <f t="shared" si="56"/>
        <v>6449.36</v>
      </c>
      <c r="H381" s="29"/>
      <c r="I381" s="29"/>
      <c r="J381" s="29"/>
      <c r="K381" s="37"/>
      <c r="L381" s="38" t="s">
        <v>17</v>
      </c>
      <c r="M381" s="39">
        <v>1</v>
      </c>
    </row>
    <row r="382" s="5" customFormat="1" ht="30.75" customHeight="1" spans="1:13">
      <c r="A382" s="26">
        <v>102</v>
      </c>
      <c r="B382" s="48" t="s">
        <v>461</v>
      </c>
      <c r="C382" s="22" t="s">
        <v>466</v>
      </c>
      <c r="D382" s="31">
        <v>315.71</v>
      </c>
      <c r="E382" s="27"/>
      <c r="F382" s="28">
        <f t="shared" si="55"/>
        <v>9597.58</v>
      </c>
      <c r="G382" s="29">
        <f t="shared" si="56"/>
        <v>9597.58</v>
      </c>
      <c r="H382" s="29"/>
      <c r="I382" s="29"/>
      <c r="J382" s="29"/>
      <c r="K382" s="37"/>
      <c r="L382" s="38" t="s">
        <v>17</v>
      </c>
      <c r="M382" s="39">
        <v>1</v>
      </c>
    </row>
    <row r="383" s="5" customFormat="1" ht="30.75" customHeight="1" spans="1:13">
      <c r="A383" s="26">
        <v>103</v>
      </c>
      <c r="B383" s="48" t="s">
        <v>461</v>
      </c>
      <c r="C383" s="49" t="s">
        <v>467</v>
      </c>
      <c r="D383" s="31">
        <v>422.94</v>
      </c>
      <c r="E383" s="27"/>
      <c r="F383" s="28">
        <f t="shared" si="55"/>
        <v>12857.38</v>
      </c>
      <c r="G383" s="29">
        <f t="shared" si="56"/>
        <v>12857.38</v>
      </c>
      <c r="H383" s="29"/>
      <c r="I383" s="29"/>
      <c r="J383" s="29"/>
      <c r="K383" s="37"/>
      <c r="L383" s="38" t="s">
        <v>17</v>
      </c>
      <c r="M383" s="39">
        <v>1</v>
      </c>
    </row>
    <row r="384" s="5" customFormat="1" ht="30.75" customHeight="1" spans="1:13">
      <c r="A384" s="26">
        <v>104</v>
      </c>
      <c r="B384" s="48" t="s">
        <v>468</v>
      </c>
      <c r="C384" s="49" t="s">
        <v>469</v>
      </c>
      <c r="D384" s="31"/>
      <c r="E384" s="50">
        <v>19665.34</v>
      </c>
      <c r="F384" s="28">
        <f t="shared" si="55"/>
        <v>11209.24</v>
      </c>
      <c r="G384" s="29">
        <f t="shared" si="56"/>
        <v>0</v>
      </c>
      <c r="H384" s="29"/>
      <c r="I384" s="29"/>
      <c r="J384" s="29"/>
      <c r="K384" s="37">
        <f>ROUND(E384*38*0.015,2)</f>
        <v>11209.24</v>
      </c>
      <c r="L384" s="38" t="s">
        <v>17</v>
      </c>
      <c r="M384" s="39">
        <v>1</v>
      </c>
    </row>
    <row r="385" s="5" customFormat="1" ht="30.75" customHeight="1" spans="1:13">
      <c r="A385" s="26">
        <v>105</v>
      </c>
      <c r="B385" s="48" t="s">
        <v>468</v>
      </c>
      <c r="C385" s="49" t="s">
        <v>470</v>
      </c>
      <c r="D385" s="31">
        <v>683.9</v>
      </c>
      <c r="E385" s="50"/>
      <c r="F385" s="28">
        <f t="shared" si="55"/>
        <v>20790.56</v>
      </c>
      <c r="G385" s="29">
        <f t="shared" si="56"/>
        <v>20790.56</v>
      </c>
      <c r="H385" s="29"/>
      <c r="I385" s="29"/>
      <c r="J385" s="29"/>
      <c r="K385" s="37"/>
      <c r="L385" s="38" t="s">
        <v>17</v>
      </c>
      <c r="M385" s="39">
        <v>1</v>
      </c>
    </row>
    <row r="386" s="1" customFormat="1" ht="30.75" customHeight="1" spans="1:13">
      <c r="A386" s="26">
        <v>106</v>
      </c>
      <c r="B386" s="48" t="s">
        <v>468</v>
      </c>
      <c r="C386" s="54" t="s">
        <v>471</v>
      </c>
      <c r="D386" s="31">
        <v>675.8</v>
      </c>
      <c r="E386" s="27"/>
      <c r="F386" s="28">
        <f t="shared" si="55"/>
        <v>20544.32</v>
      </c>
      <c r="G386" s="29">
        <f t="shared" si="56"/>
        <v>20544.32</v>
      </c>
      <c r="H386" s="29"/>
      <c r="I386" s="29"/>
      <c r="J386" s="29"/>
      <c r="K386" s="37"/>
      <c r="L386" s="38" t="s">
        <v>17</v>
      </c>
      <c r="M386" s="39">
        <v>1</v>
      </c>
    </row>
    <row r="387" s="5" customFormat="1" ht="30.75" customHeight="1" spans="1:13">
      <c r="A387" s="26">
        <v>107</v>
      </c>
      <c r="B387" s="48" t="s">
        <v>468</v>
      </c>
      <c r="C387" s="51" t="s">
        <v>472</v>
      </c>
      <c r="D387" s="31">
        <v>508.08</v>
      </c>
      <c r="E387" s="27"/>
      <c r="F387" s="28">
        <f t="shared" si="55"/>
        <v>15445.63</v>
      </c>
      <c r="G387" s="29">
        <f t="shared" si="56"/>
        <v>15445.63</v>
      </c>
      <c r="H387" s="29"/>
      <c r="I387" s="29"/>
      <c r="J387" s="29"/>
      <c r="K387" s="37"/>
      <c r="L387" s="38" t="s">
        <v>17</v>
      </c>
      <c r="M387" s="39">
        <v>1</v>
      </c>
    </row>
    <row r="388" s="5" customFormat="1" ht="30.75" customHeight="1" spans="1:13">
      <c r="A388" s="26">
        <v>108</v>
      </c>
      <c r="B388" s="48" t="s">
        <v>468</v>
      </c>
      <c r="C388" s="49" t="s">
        <v>473</v>
      </c>
      <c r="D388" s="31">
        <v>1680.56</v>
      </c>
      <c r="E388" s="27"/>
      <c r="F388" s="28">
        <f t="shared" si="55"/>
        <v>51089.02</v>
      </c>
      <c r="G388" s="29">
        <f t="shared" si="56"/>
        <v>51089.02</v>
      </c>
      <c r="H388" s="29"/>
      <c r="I388" s="29"/>
      <c r="J388" s="29"/>
      <c r="K388" s="37"/>
      <c r="L388" s="38" t="s">
        <v>17</v>
      </c>
      <c r="M388" s="39">
        <v>1</v>
      </c>
    </row>
    <row r="389" s="5" customFormat="1" ht="30.75" customHeight="1" spans="1:13">
      <c r="A389" s="26">
        <v>109</v>
      </c>
      <c r="B389" s="48" t="s">
        <v>468</v>
      </c>
      <c r="C389" s="49" t="s">
        <v>474</v>
      </c>
      <c r="D389" s="31">
        <v>263.2</v>
      </c>
      <c r="E389" s="27"/>
      <c r="F389" s="28">
        <f t="shared" si="55"/>
        <v>8001.28</v>
      </c>
      <c r="G389" s="29">
        <f t="shared" si="56"/>
        <v>8001.28</v>
      </c>
      <c r="H389" s="29"/>
      <c r="I389" s="29"/>
      <c r="J389" s="29"/>
      <c r="K389" s="37"/>
      <c r="L389" s="38" t="s">
        <v>17</v>
      </c>
      <c r="M389" s="39">
        <v>1</v>
      </c>
    </row>
    <row r="390" s="5" customFormat="1" ht="30.75" customHeight="1" spans="1:13">
      <c r="A390" s="26">
        <v>110</v>
      </c>
      <c r="B390" s="48" t="s">
        <v>468</v>
      </c>
      <c r="C390" s="49" t="s">
        <v>475</v>
      </c>
      <c r="D390" s="31">
        <v>240.27</v>
      </c>
      <c r="E390" s="27"/>
      <c r="F390" s="28">
        <f t="shared" si="55"/>
        <v>7304.21</v>
      </c>
      <c r="G390" s="29">
        <f t="shared" si="56"/>
        <v>7304.21</v>
      </c>
      <c r="H390" s="29"/>
      <c r="I390" s="29"/>
      <c r="J390" s="29"/>
      <c r="K390" s="37"/>
      <c r="L390" s="38" t="s">
        <v>17</v>
      </c>
      <c r="M390" s="39">
        <v>1</v>
      </c>
    </row>
    <row r="391" s="5" customFormat="1" ht="30.75" customHeight="1" spans="1:13">
      <c r="A391" s="26">
        <v>111</v>
      </c>
      <c r="B391" s="48" t="s">
        <v>468</v>
      </c>
      <c r="C391" s="51" t="s">
        <v>476</v>
      </c>
      <c r="D391" s="31">
        <v>316.05</v>
      </c>
      <c r="E391" s="27"/>
      <c r="F391" s="28">
        <f t="shared" si="55"/>
        <v>9607.92</v>
      </c>
      <c r="G391" s="29">
        <f t="shared" si="56"/>
        <v>9607.92</v>
      </c>
      <c r="H391" s="29"/>
      <c r="I391" s="29"/>
      <c r="J391" s="29"/>
      <c r="K391" s="37"/>
      <c r="L391" s="38" t="s">
        <v>17</v>
      </c>
      <c r="M391" s="39">
        <v>1</v>
      </c>
    </row>
    <row r="392" s="5" customFormat="1" ht="30.75" customHeight="1" spans="1:13">
      <c r="A392" s="26">
        <v>112</v>
      </c>
      <c r="B392" s="48" t="s">
        <v>468</v>
      </c>
      <c r="C392" s="51" t="s">
        <v>477</v>
      </c>
      <c r="D392" s="31">
        <v>186.41</v>
      </c>
      <c r="E392" s="27"/>
      <c r="F392" s="28">
        <f t="shared" si="55"/>
        <v>5666.86</v>
      </c>
      <c r="G392" s="29">
        <f t="shared" si="56"/>
        <v>5666.86</v>
      </c>
      <c r="H392" s="29"/>
      <c r="I392" s="29"/>
      <c r="J392" s="29"/>
      <c r="K392" s="37"/>
      <c r="L392" s="38" t="s">
        <v>17</v>
      </c>
      <c r="M392" s="39">
        <v>1</v>
      </c>
    </row>
    <row r="393" s="5" customFormat="1" ht="30.75" customHeight="1" spans="1:13">
      <c r="A393" s="26">
        <v>113</v>
      </c>
      <c r="B393" s="48" t="s">
        <v>468</v>
      </c>
      <c r="C393" s="49" t="s">
        <v>478</v>
      </c>
      <c r="D393" s="31">
        <v>4249.64</v>
      </c>
      <c r="E393" s="27"/>
      <c r="F393" s="28">
        <f t="shared" si="55"/>
        <v>129189.06</v>
      </c>
      <c r="G393" s="29">
        <f t="shared" si="56"/>
        <v>129189.06</v>
      </c>
      <c r="H393" s="29"/>
      <c r="I393" s="29"/>
      <c r="J393" s="29"/>
      <c r="K393" s="37"/>
      <c r="L393" s="38" t="s">
        <v>17</v>
      </c>
      <c r="M393" s="39">
        <v>1</v>
      </c>
    </row>
    <row r="394" s="1" customFormat="1" ht="30.75" customHeight="1" spans="1:13">
      <c r="A394" s="26">
        <v>114</v>
      </c>
      <c r="B394" s="48" t="s">
        <v>468</v>
      </c>
      <c r="C394" s="54" t="s">
        <v>479</v>
      </c>
      <c r="D394" s="31">
        <v>392.6</v>
      </c>
      <c r="E394" s="27"/>
      <c r="F394" s="28">
        <f t="shared" si="55"/>
        <v>11935.04</v>
      </c>
      <c r="G394" s="29">
        <f t="shared" si="56"/>
        <v>11935.04</v>
      </c>
      <c r="H394" s="29"/>
      <c r="I394" s="29"/>
      <c r="J394" s="29"/>
      <c r="K394" s="37"/>
      <c r="L394" s="38" t="s">
        <v>17</v>
      </c>
      <c r="M394" s="39">
        <v>1</v>
      </c>
    </row>
    <row r="395" s="5" customFormat="1" ht="30.75" customHeight="1" spans="1:13">
      <c r="A395" s="26">
        <v>115</v>
      </c>
      <c r="B395" s="48" t="s">
        <v>468</v>
      </c>
      <c r="C395" s="49" t="s">
        <v>480</v>
      </c>
      <c r="D395" s="31">
        <v>689.87</v>
      </c>
      <c r="E395" s="27"/>
      <c r="F395" s="28">
        <f t="shared" si="55"/>
        <v>20972.05</v>
      </c>
      <c r="G395" s="29">
        <f t="shared" si="56"/>
        <v>20972.05</v>
      </c>
      <c r="H395" s="29"/>
      <c r="I395" s="29"/>
      <c r="J395" s="29"/>
      <c r="K395" s="37"/>
      <c r="L395" s="38" t="s">
        <v>17</v>
      </c>
      <c r="M395" s="39">
        <v>1</v>
      </c>
    </row>
    <row r="396" s="1" customFormat="1" ht="30.75" customHeight="1" spans="1:13">
      <c r="A396" s="26">
        <v>116</v>
      </c>
      <c r="B396" s="48" t="s">
        <v>468</v>
      </c>
      <c r="C396" s="54" t="s">
        <v>481</v>
      </c>
      <c r="D396" s="31">
        <v>180.23</v>
      </c>
      <c r="E396" s="27"/>
      <c r="F396" s="28">
        <f t="shared" si="55"/>
        <v>5478.99</v>
      </c>
      <c r="G396" s="29">
        <f t="shared" si="56"/>
        <v>5478.99</v>
      </c>
      <c r="H396" s="29"/>
      <c r="I396" s="29"/>
      <c r="J396" s="29"/>
      <c r="K396" s="37"/>
      <c r="L396" s="38" t="s">
        <v>17</v>
      </c>
      <c r="M396" s="39">
        <v>1</v>
      </c>
    </row>
    <row r="397" s="1" customFormat="1" ht="30.75" customHeight="1" spans="1:13">
      <c r="A397" s="26">
        <v>117</v>
      </c>
      <c r="B397" s="48" t="s">
        <v>468</v>
      </c>
      <c r="C397" s="54" t="s">
        <v>482</v>
      </c>
      <c r="D397" s="31">
        <v>1169.43</v>
      </c>
      <c r="E397" s="27"/>
      <c r="F397" s="28">
        <f t="shared" si="55"/>
        <v>35550.67</v>
      </c>
      <c r="G397" s="29">
        <f t="shared" si="56"/>
        <v>35550.67</v>
      </c>
      <c r="H397" s="29"/>
      <c r="I397" s="29"/>
      <c r="J397" s="29"/>
      <c r="K397" s="37"/>
      <c r="L397" s="38" t="s">
        <v>17</v>
      </c>
      <c r="M397" s="39">
        <v>1</v>
      </c>
    </row>
    <row r="398" s="5" customFormat="1" ht="30.75" customHeight="1" spans="1:13">
      <c r="A398" s="26">
        <v>118</v>
      </c>
      <c r="B398" s="48" t="s">
        <v>468</v>
      </c>
      <c r="C398" s="49" t="s">
        <v>483</v>
      </c>
      <c r="D398" s="31">
        <v>2027.89</v>
      </c>
      <c r="E398" s="27"/>
      <c r="F398" s="28">
        <f t="shared" si="55"/>
        <v>61647.86</v>
      </c>
      <c r="G398" s="29">
        <f t="shared" si="56"/>
        <v>61647.86</v>
      </c>
      <c r="H398" s="29"/>
      <c r="I398" s="29"/>
      <c r="J398" s="29"/>
      <c r="K398" s="37"/>
      <c r="L398" s="38" t="s">
        <v>17</v>
      </c>
      <c r="M398" s="39">
        <v>1</v>
      </c>
    </row>
    <row r="399" s="1" customFormat="1" ht="30.75" customHeight="1" spans="1:13">
      <c r="A399" s="26">
        <v>119</v>
      </c>
      <c r="B399" s="48" t="s">
        <v>468</v>
      </c>
      <c r="C399" s="54" t="s">
        <v>484</v>
      </c>
      <c r="D399" s="31">
        <v>811.64</v>
      </c>
      <c r="E399" s="27"/>
      <c r="F399" s="28">
        <f t="shared" si="55"/>
        <v>24673.86</v>
      </c>
      <c r="G399" s="29">
        <f t="shared" si="56"/>
        <v>24673.86</v>
      </c>
      <c r="H399" s="29"/>
      <c r="I399" s="29"/>
      <c r="J399" s="29"/>
      <c r="K399" s="37"/>
      <c r="L399" s="38" t="s">
        <v>17</v>
      </c>
      <c r="M399" s="39">
        <v>1</v>
      </c>
    </row>
    <row r="400" s="1" customFormat="1" ht="30.75" customHeight="1" spans="1:13">
      <c r="A400" s="26">
        <v>120</v>
      </c>
      <c r="B400" s="48" t="s">
        <v>468</v>
      </c>
      <c r="C400" s="54" t="s">
        <v>485</v>
      </c>
      <c r="D400" s="31">
        <v>68.75</v>
      </c>
      <c r="E400" s="27"/>
      <c r="F400" s="28">
        <f t="shared" si="55"/>
        <v>2090</v>
      </c>
      <c r="G400" s="29">
        <f t="shared" si="56"/>
        <v>2090</v>
      </c>
      <c r="H400" s="29"/>
      <c r="I400" s="29"/>
      <c r="J400" s="29"/>
      <c r="K400" s="37"/>
      <c r="L400" s="38" t="s">
        <v>17</v>
      </c>
      <c r="M400" s="39">
        <v>1</v>
      </c>
    </row>
    <row r="401" s="1" customFormat="1" ht="30.75" customHeight="1" spans="1:13">
      <c r="A401" s="26">
        <v>121</v>
      </c>
      <c r="B401" s="48" t="s">
        <v>468</v>
      </c>
      <c r="C401" s="54" t="s">
        <v>486</v>
      </c>
      <c r="D401" s="31">
        <v>1749.18</v>
      </c>
      <c r="E401" s="27"/>
      <c r="F401" s="28">
        <f t="shared" si="55"/>
        <v>53175.07</v>
      </c>
      <c r="G401" s="29">
        <f t="shared" si="56"/>
        <v>53175.07</v>
      </c>
      <c r="H401" s="29"/>
      <c r="I401" s="29"/>
      <c r="J401" s="29"/>
      <c r="K401" s="37"/>
      <c r="L401" s="38" t="s">
        <v>17</v>
      </c>
      <c r="M401" s="39">
        <v>1</v>
      </c>
    </row>
    <row r="402" s="5" customFormat="1" ht="30.75" customHeight="1" spans="1:13">
      <c r="A402" s="26">
        <v>122</v>
      </c>
      <c r="B402" s="48" t="s">
        <v>468</v>
      </c>
      <c r="C402" s="51" t="s">
        <v>487</v>
      </c>
      <c r="D402" s="31">
        <v>821.1</v>
      </c>
      <c r="E402" s="27"/>
      <c r="F402" s="28">
        <f t="shared" si="55"/>
        <v>24961.44</v>
      </c>
      <c r="G402" s="29">
        <f t="shared" si="56"/>
        <v>24961.44</v>
      </c>
      <c r="H402" s="29"/>
      <c r="I402" s="29"/>
      <c r="J402" s="29"/>
      <c r="K402" s="37"/>
      <c r="L402" s="38" t="s">
        <v>17</v>
      </c>
      <c r="M402" s="39">
        <v>1</v>
      </c>
    </row>
    <row r="403" s="5" customFormat="1" ht="30.75" customHeight="1" spans="1:13">
      <c r="A403" s="26">
        <v>123</v>
      </c>
      <c r="B403" s="48" t="s">
        <v>468</v>
      </c>
      <c r="C403" s="49" t="s">
        <v>357</v>
      </c>
      <c r="D403" s="31">
        <v>2582.2</v>
      </c>
      <c r="E403" s="27"/>
      <c r="F403" s="28">
        <f t="shared" si="55"/>
        <v>78498.88</v>
      </c>
      <c r="G403" s="29">
        <f t="shared" si="56"/>
        <v>78498.88</v>
      </c>
      <c r="H403" s="29"/>
      <c r="I403" s="29"/>
      <c r="J403" s="29"/>
      <c r="K403" s="37"/>
      <c r="L403" s="38" t="s">
        <v>17</v>
      </c>
      <c r="M403" s="39">
        <v>1</v>
      </c>
    </row>
    <row r="404" s="5" customFormat="1" ht="30.75" customHeight="1" spans="1:13">
      <c r="A404" s="26">
        <v>124</v>
      </c>
      <c r="B404" s="48" t="s">
        <v>468</v>
      </c>
      <c r="C404" s="49" t="s">
        <v>488</v>
      </c>
      <c r="D404" s="31">
        <v>368.54</v>
      </c>
      <c r="E404" s="27"/>
      <c r="F404" s="28">
        <f t="shared" si="55"/>
        <v>11203.62</v>
      </c>
      <c r="G404" s="29">
        <f t="shared" si="56"/>
        <v>11203.62</v>
      </c>
      <c r="H404" s="29"/>
      <c r="I404" s="29"/>
      <c r="J404" s="29"/>
      <c r="K404" s="37"/>
      <c r="L404" s="45" t="s">
        <v>17</v>
      </c>
      <c r="M404" s="39">
        <v>1</v>
      </c>
    </row>
    <row r="405" s="5" customFormat="1" ht="30.75" customHeight="1" spans="1:13">
      <c r="A405" s="26">
        <v>125</v>
      </c>
      <c r="B405" s="48" t="s">
        <v>489</v>
      </c>
      <c r="C405" s="49" t="s">
        <v>490</v>
      </c>
      <c r="D405" s="31">
        <v>3798.46</v>
      </c>
      <c r="E405" s="50">
        <v>6745.68</v>
      </c>
      <c r="F405" s="28">
        <f t="shared" si="55"/>
        <v>119318.22</v>
      </c>
      <c r="G405" s="29">
        <f t="shared" si="56"/>
        <v>115473.18</v>
      </c>
      <c r="H405" s="29"/>
      <c r="I405" s="29"/>
      <c r="J405" s="29"/>
      <c r="K405" s="37">
        <f>ROUND(E405*38*0.015,2)</f>
        <v>3845.04</v>
      </c>
      <c r="L405" s="38" t="s">
        <v>17</v>
      </c>
      <c r="M405" s="39">
        <v>1</v>
      </c>
    </row>
    <row r="406" s="5" customFormat="1" ht="30.75" customHeight="1" spans="1:13">
      <c r="A406" s="26">
        <v>126</v>
      </c>
      <c r="B406" s="48" t="s">
        <v>489</v>
      </c>
      <c r="C406" s="49" t="s">
        <v>491</v>
      </c>
      <c r="D406" s="31">
        <v>1053.38</v>
      </c>
      <c r="E406" s="27"/>
      <c r="F406" s="28">
        <f t="shared" si="55"/>
        <v>32022.75</v>
      </c>
      <c r="G406" s="29">
        <f t="shared" si="56"/>
        <v>32022.75</v>
      </c>
      <c r="H406" s="29"/>
      <c r="I406" s="29"/>
      <c r="J406" s="29"/>
      <c r="K406" s="37"/>
      <c r="L406" s="38" t="s">
        <v>17</v>
      </c>
      <c r="M406" s="39">
        <v>0.3</v>
      </c>
    </row>
    <row r="407" s="5" customFormat="1" ht="30.75" customHeight="1" spans="1:13">
      <c r="A407" s="26">
        <v>127</v>
      </c>
      <c r="B407" s="48" t="s">
        <v>489</v>
      </c>
      <c r="C407" s="49" t="s">
        <v>458</v>
      </c>
      <c r="D407" s="31">
        <v>451.38</v>
      </c>
      <c r="E407" s="27"/>
      <c r="F407" s="28">
        <f t="shared" si="55"/>
        <v>13721.95</v>
      </c>
      <c r="G407" s="29">
        <f t="shared" si="56"/>
        <v>13721.95</v>
      </c>
      <c r="H407" s="29"/>
      <c r="I407" s="29"/>
      <c r="J407" s="29"/>
      <c r="K407" s="37"/>
      <c r="L407" s="38" t="s">
        <v>17</v>
      </c>
      <c r="M407" s="39">
        <v>1</v>
      </c>
    </row>
    <row r="408" s="5" customFormat="1" ht="30.75" customHeight="1" spans="1:13">
      <c r="A408" s="26">
        <v>128</v>
      </c>
      <c r="B408" s="48" t="s">
        <v>489</v>
      </c>
      <c r="C408" s="49" t="s">
        <v>492</v>
      </c>
      <c r="D408" s="31">
        <v>279.37</v>
      </c>
      <c r="E408" s="27"/>
      <c r="F408" s="28">
        <f t="shared" si="55"/>
        <v>8492.85</v>
      </c>
      <c r="G408" s="29">
        <f t="shared" si="56"/>
        <v>8492.85</v>
      </c>
      <c r="H408" s="29"/>
      <c r="I408" s="29"/>
      <c r="J408" s="29"/>
      <c r="K408" s="37"/>
      <c r="L408" s="38" t="s">
        <v>17</v>
      </c>
      <c r="M408" s="39">
        <v>1</v>
      </c>
    </row>
    <row r="409" s="5" customFormat="1" ht="30.75" customHeight="1" spans="1:13">
      <c r="A409" s="26">
        <v>129</v>
      </c>
      <c r="B409" s="48" t="s">
        <v>489</v>
      </c>
      <c r="C409" s="49" t="s">
        <v>493</v>
      </c>
      <c r="D409" s="31">
        <v>827.51</v>
      </c>
      <c r="E409" s="27"/>
      <c r="F409" s="28">
        <f t="shared" ref="F409:F448" si="57">ROUND(K409+I409+H409+G409+J409,2)</f>
        <v>25156.3</v>
      </c>
      <c r="G409" s="29">
        <f t="shared" si="56"/>
        <v>25156.3</v>
      </c>
      <c r="H409" s="29"/>
      <c r="I409" s="29"/>
      <c r="J409" s="29"/>
      <c r="K409" s="37"/>
      <c r="L409" s="38" t="s">
        <v>56</v>
      </c>
      <c r="M409" s="39"/>
    </row>
    <row r="410" s="5" customFormat="1" ht="30.75" customHeight="1" spans="1:13">
      <c r="A410" s="26">
        <v>130</v>
      </c>
      <c r="B410" s="48" t="s">
        <v>489</v>
      </c>
      <c r="C410" s="49" t="s">
        <v>494</v>
      </c>
      <c r="D410" s="31">
        <v>335.58</v>
      </c>
      <c r="E410" s="27"/>
      <c r="F410" s="28">
        <f t="shared" si="57"/>
        <v>10201.63</v>
      </c>
      <c r="G410" s="29">
        <f t="shared" si="56"/>
        <v>10201.63</v>
      </c>
      <c r="H410" s="29"/>
      <c r="I410" s="29"/>
      <c r="J410" s="29"/>
      <c r="K410" s="37"/>
      <c r="L410" s="38" t="s">
        <v>56</v>
      </c>
      <c r="M410" s="39"/>
    </row>
    <row r="411" s="5" customFormat="1" ht="30.75" customHeight="1" spans="1:13">
      <c r="A411" s="26">
        <v>131</v>
      </c>
      <c r="B411" s="48" t="s">
        <v>495</v>
      </c>
      <c r="C411" s="49" t="s">
        <v>496</v>
      </c>
      <c r="D411" s="27"/>
      <c r="E411" s="50">
        <v>4873.26</v>
      </c>
      <c r="F411" s="28">
        <f t="shared" si="57"/>
        <v>2777.76</v>
      </c>
      <c r="G411" s="29">
        <f t="shared" ref="G411:G448" si="58">ROUND(D411*38*0.8,2)</f>
        <v>0</v>
      </c>
      <c r="H411" s="29"/>
      <c r="I411" s="29"/>
      <c r="J411" s="29"/>
      <c r="K411" s="37">
        <f>ROUND(E411*38*0.015,2)</f>
        <v>2777.76</v>
      </c>
      <c r="L411" s="38" t="s">
        <v>17</v>
      </c>
      <c r="M411" s="39">
        <v>1</v>
      </c>
    </row>
    <row r="412" s="5" customFormat="1" ht="30.75" customHeight="1" spans="1:13">
      <c r="A412" s="26">
        <v>132</v>
      </c>
      <c r="B412" s="48" t="s">
        <v>495</v>
      </c>
      <c r="C412" s="51" t="s">
        <v>497</v>
      </c>
      <c r="D412" s="31">
        <v>790.29</v>
      </c>
      <c r="E412" s="27"/>
      <c r="F412" s="28">
        <f t="shared" si="57"/>
        <v>24024.82</v>
      </c>
      <c r="G412" s="29">
        <f t="shared" si="58"/>
        <v>24024.82</v>
      </c>
      <c r="H412" s="29"/>
      <c r="I412" s="29"/>
      <c r="J412" s="29"/>
      <c r="K412" s="37"/>
      <c r="L412" s="38" t="s">
        <v>17</v>
      </c>
      <c r="M412" s="39">
        <v>0.3</v>
      </c>
    </row>
    <row r="413" s="1" customFormat="1" ht="30.75" customHeight="1" spans="1:13">
      <c r="A413" s="26">
        <v>133</v>
      </c>
      <c r="B413" s="48" t="s">
        <v>495</v>
      </c>
      <c r="C413" s="22" t="s">
        <v>498</v>
      </c>
      <c r="D413" s="27">
        <v>443.71</v>
      </c>
      <c r="E413" s="27"/>
      <c r="F413" s="28">
        <f t="shared" si="57"/>
        <v>13488.78</v>
      </c>
      <c r="G413" s="29">
        <f t="shared" si="58"/>
        <v>13488.78</v>
      </c>
      <c r="H413" s="29"/>
      <c r="I413" s="29"/>
      <c r="J413" s="29"/>
      <c r="K413" s="37"/>
      <c r="L413" s="38" t="s">
        <v>17</v>
      </c>
      <c r="M413" s="39">
        <v>0.3</v>
      </c>
    </row>
    <row r="414" s="1" customFormat="1" ht="30.75" customHeight="1" spans="1:13">
      <c r="A414" s="26">
        <v>134</v>
      </c>
      <c r="B414" s="48" t="s">
        <v>495</v>
      </c>
      <c r="C414" s="22" t="s">
        <v>499</v>
      </c>
      <c r="D414" s="31">
        <v>44.18</v>
      </c>
      <c r="E414" s="27"/>
      <c r="F414" s="28">
        <f t="shared" si="57"/>
        <v>1343.07</v>
      </c>
      <c r="G414" s="29">
        <f t="shared" si="58"/>
        <v>1343.07</v>
      </c>
      <c r="H414" s="29"/>
      <c r="I414" s="29"/>
      <c r="J414" s="29"/>
      <c r="K414" s="37"/>
      <c r="L414" s="38" t="s">
        <v>17</v>
      </c>
      <c r="M414" s="39">
        <v>1</v>
      </c>
    </row>
    <row r="415" s="5" customFormat="1" ht="30.75" customHeight="1" spans="1:13">
      <c r="A415" s="26">
        <v>135</v>
      </c>
      <c r="B415" s="48" t="s">
        <v>495</v>
      </c>
      <c r="C415" s="49" t="s">
        <v>500</v>
      </c>
      <c r="D415" s="31">
        <v>54.84</v>
      </c>
      <c r="E415" s="27"/>
      <c r="F415" s="28">
        <f t="shared" si="57"/>
        <v>1667.14</v>
      </c>
      <c r="G415" s="29">
        <f t="shared" si="58"/>
        <v>1667.14</v>
      </c>
      <c r="H415" s="29"/>
      <c r="I415" s="29"/>
      <c r="J415" s="29"/>
      <c r="K415" s="37"/>
      <c r="L415" s="38" t="s">
        <v>17</v>
      </c>
      <c r="M415" s="39">
        <v>1</v>
      </c>
    </row>
    <row r="416" s="5" customFormat="1" ht="30.75" customHeight="1" spans="1:13">
      <c r="A416" s="26">
        <v>136</v>
      </c>
      <c r="B416" s="48" t="s">
        <v>495</v>
      </c>
      <c r="C416" s="49" t="s">
        <v>501</v>
      </c>
      <c r="D416" s="31">
        <v>287.07</v>
      </c>
      <c r="E416" s="27"/>
      <c r="F416" s="28">
        <f t="shared" si="57"/>
        <v>8726.93</v>
      </c>
      <c r="G416" s="29">
        <f t="shared" si="58"/>
        <v>8726.93</v>
      </c>
      <c r="H416" s="29"/>
      <c r="I416" s="29"/>
      <c r="J416" s="29"/>
      <c r="K416" s="37"/>
      <c r="L416" s="38" t="s">
        <v>17</v>
      </c>
      <c r="M416" s="39">
        <v>1</v>
      </c>
    </row>
    <row r="417" s="5" customFormat="1" ht="30.75" customHeight="1" spans="1:13">
      <c r="A417" s="26">
        <v>137</v>
      </c>
      <c r="B417" s="48" t="s">
        <v>495</v>
      </c>
      <c r="C417" s="49" t="s">
        <v>502</v>
      </c>
      <c r="D417" s="31">
        <v>285.51</v>
      </c>
      <c r="E417" s="27"/>
      <c r="F417" s="28">
        <f t="shared" si="57"/>
        <v>8679.5</v>
      </c>
      <c r="G417" s="29">
        <f t="shared" si="58"/>
        <v>8679.5</v>
      </c>
      <c r="H417" s="29"/>
      <c r="I417" s="29"/>
      <c r="J417" s="29"/>
      <c r="K417" s="37"/>
      <c r="L417" s="38" t="s">
        <v>17</v>
      </c>
      <c r="M417" s="39">
        <v>1</v>
      </c>
    </row>
    <row r="418" s="5" customFormat="1" ht="30.75" customHeight="1" spans="1:13">
      <c r="A418" s="26">
        <v>138</v>
      </c>
      <c r="B418" s="48" t="s">
        <v>495</v>
      </c>
      <c r="C418" s="49" t="s">
        <v>503</v>
      </c>
      <c r="D418" s="31">
        <v>1211.58</v>
      </c>
      <c r="E418" s="27"/>
      <c r="F418" s="28">
        <f t="shared" si="57"/>
        <v>36832.03</v>
      </c>
      <c r="G418" s="29">
        <f t="shared" si="58"/>
        <v>36832.03</v>
      </c>
      <c r="H418" s="29"/>
      <c r="I418" s="29"/>
      <c r="J418" s="29"/>
      <c r="K418" s="37"/>
      <c r="L418" s="38" t="s">
        <v>17</v>
      </c>
      <c r="M418" s="39">
        <v>1</v>
      </c>
    </row>
    <row r="419" s="5" customFormat="1" ht="30.75" customHeight="1" spans="1:13">
      <c r="A419" s="26">
        <v>139</v>
      </c>
      <c r="B419" s="48" t="s">
        <v>495</v>
      </c>
      <c r="C419" s="49" t="s">
        <v>504</v>
      </c>
      <c r="D419" s="31">
        <v>47.01</v>
      </c>
      <c r="E419" s="27"/>
      <c r="F419" s="28">
        <f t="shared" si="57"/>
        <v>1429.1</v>
      </c>
      <c r="G419" s="29">
        <f t="shared" si="58"/>
        <v>1429.1</v>
      </c>
      <c r="H419" s="29"/>
      <c r="I419" s="29"/>
      <c r="J419" s="29"/>
      <c r="K419" s="37"/>
      <c r="L419" s="38" t="s">
        <v>17</v>
      </c>
      <c r="M419" s="39">
        <v>1</v>
      </c>
    </row>
    <row r="420" s="5" customFormat="1" ht="30.75" customHeight="1" spans="1:13">
      <c r="A420" s="26">
        <v>140</v>
      </c>
      <c r="B420" s="48" t="s">
        <v>495</v>
      </c>
      <c r="C420" s="49" t="s">
        <v>505</v>
      </c>
      <c r="D420" s="31">
        <v>729.35</v>
      </c>
      <c r="E420" s="27"/>
      <c r="F420" s="28">
        <f t="shared" si="57"/>
        <v>22172.24</v>
      </c>
      <c r="G420" s="29">
        <f t="shared" si="58"/>
        <v>22172.24</v>
      </c>
      <c r="H420" s="29"/>
      <c r="I420" s="29"/>
      <c r="J420" s="29"/>
      <c r="K420" s="37"/>
      <c r="L420" s="38" t="s">
        <v>17</v>
      </c>
      <c r="M420" s="39">
        <v>1</v>
      </c>
    </row>
    <row r="421" s="5" customFormat="1" ht="30.75" customHeight="1" spans="1:13">
      <c r="A421" s="26">
        <v>141</v>
      </c>
      <c r="B421" s="48" t="s">
        <v>495</v>
      </c>
      <c r="C421" s="49" t="s">
        <v>506</v>
      </c>
      <c r="D421" s="31">
        <v>82.92</v>
      </c>
      <c r="E421" s="27"/>
      <c r="F421" s="28">
        <f t="shared" si="57"/>
        <v>2520.77</v>
      </c>
      <c r="G421" s="29">
        <f t="shared" si="58"/>
        <v>2520.77</v>
      </c>
      <c r="H421" s="29"/>
      <c r="I421" s="29"/>
      <c r="J421" s="29"/>
      <c r="K421" s="37"/>
      <c r="L421" s="38" t="s">
        <v>17</v>
      </c>
      <c r="M421" s="39">
        <v>1</v>
      </c>
    </row>
    <row r="422" s="5" customFormat="1" ht="30.75" customHeight="1" spans="1:13">
      <c r="A422" s="26">
        <v>142</v>
      </c>
      <c r="B422" s="48" t="s">
        <v>495</v>
      </c>
      <c r="C422" s="30" t="s">
        <v>507</v>
      </c>
      <c r="D422" s="31">
        <v>387.06</v>
      </c>
      <c r="E422" s="27"/>
      <c r="F422" s="28">
        <f t="shared" si="57"/>
        <v>11766.62</v>
      </c>
      <c r="G422" s="29">
        <f t="shared" si="58"/>
        <v>11766.62</v>
      </c>
      <c r="H422" s="29"/>
      <c r="I422" s="29"/>
      <c r="J422" s="29"/>
      <c r="K422" s="37"/>
      <c r="L422" s="38" t="s">
        <v>17</v>
      </c>
      <c r="M422" s="39">
        <v>1</v>
      </c>
    </row>
    <row r="423" s="5" customFormat="1" ht="30.75" customHeight="1" spans="1:13">
      <c r="A423" s="26">
        <v>143</v>
      </c>
      <c r="B423" s="48" t="s">
        <v>495</v>
      </c>
      <c r="C423" s="51" t="s">
        <v>508</v>
      </c>
      <c r="D423" s="31">
        <v>509.74</v>
      </c>
      <c r="E423" s="27"/>
      <c r="F423" s="28">
        <f t="shared" si="57"/>
        <v>15496.1</v>
      </c>
      <c r="G423" s="29">
        <f t="shared" si="58"/>
        <v>15496.1</v>
      </c>
      <c r="H423" s="29"/>
      <c r="I423" s="29"/>
      <c r="J423" s="29"/>
      <c r="K423" s="37"/>
      <c r="L423" s="38" t="s">
        <v>509</v>
      </c>
      <c r="M423" s="39"/>
    </row>
    <row r="424" s="5" customFormat="1" ht="30.75" customHeight="1" spans="1:13">
      <c r="A424" s="26">
        <v>144</v>
      </c>
      <c r="B424" s="48" t="s">
        <v>510</v>
      </c>
      <c r="C424" s="49" t="s">
        <v>511</v>
      </c>
      <c r="D424" s="27"/>
      <c r="E424" s="50">
        <v>3102.48</v>
      </c>
      <c r="F424" s="28">
        <f t="shared" si="57"/>
        <v>1768.41</v>
      </c>
      <c r="G424" s="29">
        <f t="shared" si="58"/>
        <v>0</v>
      </c>
      <c r="H424" s="29"/>
      <c r="I424" s="29"/>
      <c r="J424" s="29"/>
      <c r="K424" s="37">
        <f>ROUND(E424*38*0.015,2)</f>
        <v>1768.41</v>
      </c>
      <c r="L424" s="38" t="s">
        <v>17</v>
      </c>
      <c r="M424" s="39">
        <v>1</v>
      </c>
    </row>
    <row r="425" s="5" customFormat="1" ht="30.75" customHeight="1" spans="1:13">
      <c r="A425" s="26">
        <v>145</v>
      </c>
      <c r="B425" s="48" t="s">
        <v>510</v>
      </c>
      <c r="C425" s="49" t="s">
        <v>512</v>
      </c>
      <c r="D425" s="31">
        <v>164.3</v>
      </c>
      <c r="E425" s="27"/>
      <c r="F425" s="28">
        <f t="shared" si="57"/>
        <v>4994.72</v>
      </c>
      <c r="G425" s="29">
        <f t="shared" si="58"/>
        <v>4994.72</v>
      </c>
      <c r="H425" s="29"/>
      <c r="I425" s="29"/>
      <c r="J425" s="29"/>
      <c r="K425" s="37"/>
      <c r="L425" s="38" t="s">
        <v>17</v>
      </c>
      <c r="M425" s="39">
        <v>1</v>
      </c>
    </row>
    <row r="426" s="5" customFormat="1" ht="30.75" customHeight="1" spans="1:13">
      <c r="A426" s="26">
        <v>146</v>
      </c>
      <c r="B426" s="48" t="s">
        <v>510</v>
      </c>
      <c r="C426" s="30" t="s">
        <v>513</v>
      </c>
      <c r="D426" s="31">
        <v>206.7</v>
      </c>
      <c r="E426" s="27"/>
      <c r="F426" s="28">
        <f t="shared" si="57"/>
        <v>6283.68</v>
      </c>
      <c r="G426" s="29">
        <f t="shared" si="58"/>
        <v>6283.68</v>
      </c>
      <c r="H426" s="29"/>
      <c r="I426" s="29"/>
      <c r="J426" s="29"/>
      <c r="K426" s="37"/>
      <c r="L426" s="38" t="s">
        <v>17</v>
      </c>
      <c r="M426" s="39">
        <v>1</v>
      </c>
    </row>
    <row r="427" s="5" customFormat="1" ht="30.75" customHeight="1" spans="1:13">
      <c r="A427" s="26">
        <v>147</v>
      </c>
      <c r="B427" s="48" t="s">
        <v>510</v>
      </c>
      <c r="C427" s="55" t="s">
        <v>514</v>
      </c>
      <c r="D427" s="31">
        <v>1783.49</v>
      </c>
      <c r="E427" s="27"/>
      <c r="F427" s="28">
        <f t="shared" si="57"/>
        <v>54218.1</v>
      </c>
      <c r="G427" s="29">
        <f t="shared" si="58"/>
        <v>54218.1</v>
      </c>
      <c r="H427" s="29"/>
      <c r="I427" s="29"/>
      <c r="J427" s="29"/>
      <c r="K427" s="37"/>
      <c r="L427" s="38" t="s">
        <v>17</v>
      </c>
      <c r="M427" s="39">
        <v>1</v>
      </c>
    </row>
    <row r="428" s="5" customFormat="1" ht="30.75" customHeight="1" spans="1:13">
      <c r="A428" s="26">
        <v>148</v>
      </c>
      <c r="B428" s="48" t="s">
        <v>510</v>
      </c>
      <c r="C428" s="49" t="s">
        <v>515</v>
      </c>
      <c r="D428" s="31">
        <v>947.99</v>
      </c>
      <c r="E428" s="50"/>
      <c r="F428" s="28">
        <f t="shared" si="57"/>
        <v>28818.9</v>
      </c>
      <c r="G428" s="29">
        <f t="shared" si="58"/>
        <v>28818.9</v>
      </c>
      <c r="H428" s="29"/>
      <c r="I428" s="29"/>
      <c r="J428" s="29"/>
      <c r="K428" s="37"/>
      <c r="L428" s="38" t="s">
        <v>509</v>
      </c>
      <c r="M428" s="39"/>
    </row>
    <row r="429" s="5" customFormat="1" ht="30.75" customHeight="1" spans="1:13">
      <c r="A429" s="26">
        <v>149</v>
      </c>
      <c r="B429" s="48" t="s">
        <v>516</v>
      </c>
      <c r="C429" s="49" t="s">
        <v>517</v>
      </c>
      <c r="D429" s="27"/>
      <c r="E429" s="50">
        <v>3611.02</v>
      </c>
      <c r="F429" s="28">
        <f t="shared" si="57"/>
        <v>2058.28</v>
      </c>
      <c r="G429" s="29">
        <f t="shared" si="58"/>
        <v>0</v>
      </c>
      <c r="H429" s="29"/>
      <c r="I429" s="29"/>
      <c r="J429" s="29"/>
      <c r="K429" s="37">
        <f>ROUND(E429*38*0.015,2)</f>
        <v>2058.28</v>
      </c>
      <c r="L429" s="38" t="s">
        <v>17</v>
      </c>
      <c r="M429" s="39">
        <v>1</v>
      </c>
    </row>
    <row r="430" s="5" customFormat="1" ht="30.75" customHeight="1" spans="1:13">
      <c r="A430" s="26">
        <v>150</v>
      </c>
      <c r="B430" s="48" t="s">
        <v>516</v>
      </c>
      <c r="C430" s="49" t="s">
        <v>518</v>
      </c>
      <c r="D430" s="31">
        <v>436.83</v>
      </c>
      <c r="E430" s="27"/>
      <c r="F430" s="28">
        <f t="shared" si="57"/>
        <v>13279.63</v>
      </c>
      <c r="G430" s="29">
        <f t="shared" si="58"/>
        <v>13279.63</v>
      </c>
      <c r="H430" s="29"/>
      <c r="I430" s="29"/>
      <c r="J430" s="29"/>
      <c r="K430" s="37"/>
      <c r="L430" s="38" t="s">
        <v>17</v>
      </c>
      <c r="M430" s="39">
        <v>1</v>
      </c>
    </row>
    <row r="431" s="1" customFormat="1" ht="30.75" customHeight="1" spans="1:13">
      <c r="A431" s="26">
        <v>151</v>
      </c>
      <c r="B431" s="48" t="s">
        <v>516</v>
      </c>
      <c r="C431" s="22" t="s">
        <v>519</v>
      </c>
      <c r="D431" s="31">
        <v>1205.07</v>
      </c>
      <c r="E431" s="27"/>
      <c r="F431" s="28">
        <f t="shared" si="57"/>
        <v>36634.13</v>
      </c>
      <c r="G431" s="29">
        <f t="shared" si="58"/>
        <v>36634.13</v>
      </c>
      <c r="H431" s="29"/>
      <c r="I431" s="29"/>
      <c r="J431" s="29"/>
      <c r="K431" s="37"/>
      <c r="L431" s="38" t="s">
        <v>17</v>
      </c>
      <c r="M431" s="39">
        <v>1</v>
      </c>
    </row>
    <row r="432" s="5" customFormat="1" ht="30.75" customHeight="1" spans="1:13">
      <c r="A432" s="26">
        <v>152</v>
      </c>
      <c r="B432" s="48" t="s">
        <v>516</v>
      </c>
      <c r="C432" s="49" t="s">
        <v>520</v>
      </c>
      <c r="D432" s="31">
        <v>303.88</v>
      </c>
      <c r="E432" s="27"/>
      <c r="F432" s="28">
        <f t="shared" si="57"/>
        <v>9237.95</v>
      </c>
      <c r="G432" s="29">
        <f t="shared" si="58"/>
        <v>9237.95</v>
      </c>
      <c r="H432" s="29"/>
      <c r="I432" s="29"/>
      <c r="J432" s="29"/>
      <c r="K432" s="37"/>
      <c r="L432" s="38" t="s">
        <v>17</v>
      </c>
      <c r="M432" s="39">
        <v>1</v>
      </c>
    </row>
    <row r="433" s="5" customFormat="1" ht="30.75" customHeight="1" spans="1:13">
      <c r="A433" s="26">
        <v>153</v>
      </c>
      <c r="B433" s="48" t="s">
        <v>516</v>
      </c>
      <c r="C433" s="49" t="s">
        <v>97</v>
      </c>
      <c r="D433" s="31">
        <v>353.57</v>
      </c>
      <c r="E433" s="27"/>
      <c r="F433" s="28">
        <f t="shared" si="57"/>
        <v>10748.53</v>
      </c>
      <c r="G433" s="29">
        <f t="shared" si="58"/>
        <v>10748.53</v>
      </c>
      <c r="H433" s="29"/>
      <c r="I433" s="29"/>
      <c r="J433" s="29"/>
      <c r="K433" s="37"/>
      <c r="L433" s="38" t="s">
        <v>56</v>
      </c>
      <c r="M433" s="39"/>
    </row>
    <row r="434" s="5" customFormat="1" ht="30.75" customHeight="1" spans="1:13">
      <c r="A434" s="26">
        <v>154</v>
      </c>
      <c r="B434" s="48" t="s">
        <v>516</v>
      </c>
      <c r="C434" s="49" t="s">
        <v>521</v>
      </c>
      <c r="D434" s="31">
        <v>1311.67</v>
      </c>
      <c r="E434" s="27"/>
      <c r="F434" s="28">
        <f t="shared" si="57"/>
        <v>39874.77</v>
      </c>
      <c r="G434" s="29">
        <f t="shared" si="58"/>
        <v>39874.77</v>
      </c>
      <c r="H434" s="29"/>
      <c r="I434" s="29"/>
      <c r="J434" s="29"/>
      <c r="K434" s="37"/>
      <c r="L434" s="38" t="s">
        <v>56</v>
      </c>
      <c r="M434" s="39"/>
    </row>
    <row r="435" s="5" customFormat="1" ht="30.75" customHeight="1" spans="1:13">
      <c r="A435" s="26">
        <v>155</v>
      </c>
      <c r="B435" s="48" t="s">
        <v>522</v>
      </c>
      <c r="C435" s="49" t="s">
        <v>523</v>
      </c>
      <c r="D435" s="31">
        <v>3781.12</v>
      </c>
      <c r="E435" s="50">
        <v>13709.2</v>
      </c>
      <c r="F435" s="28">
        <f t="shared" si="57"/>
        <v>122760.29</v>
      </c>
      <c r="G435" s="29">
        <f t="shared" si="58"/>
        <v>114946.05</v>
      </c>
      <c r="H435" s="29"/>
      <c r="I435" s="29"/>
      <c r="J435" s="29"/>
      <c r="K435" s="37">
        <f>ROUND(E435*38*0.015,2)</f>
        <v>7814.24</v>
      </c>
      <c r="L435" s="38" t="s">
        <v>17</v>
      </c>
      <c r="M435" s="39">
        <v>1</v>
      </c>
    </row>
    <row r="436" s="5" customFormat="1" ht="30.75" customHeight="1" spans="1:13">
      <c r="A436" s="26">
        <v>156</v>
      </c>
      <c r="B436" s="48" t="s">
        <v>522</v>
      </c>
      <c r="C436" s="49" t="s">
        <v>524</v>
      </c>
      <c r="D436" s="31">
        <v>1040</v>
      </c>
      <c r="E436" s="50"/>
      <c r="F436" s="28">
        <f t="shared" si="57"/>
        <v>31616</v>
      </c>
      <c r="G436" s="29">
        <f t="shared" si="58"/>
        <v>31616</v>
      </c>
      <c r="H436" s="29"/>
      <c r="I436" s="29"/>
      <c r="J436" s="29"/>
      <c r="K436" s="37"/>
      <c r="L436" s="45" t="s">
        <v>17</v>
      </c>
      <c r="M436" s="39">
        <v>1</v>
      </c>
    </row>
    <row r="437" s="5" customFormat="1" ht="30.75" customHeight="1" spans="1:13">
      <c r="A437" s="26">
        <v>157</v>
      </c>
      <c r="B437" s="48" t="s">
        <v>522</v>
      </c>
      <c r="C437" s="49" t="s">
        <v>525</v>
      </c>
      <c r="D437" s="31">
        <v>420</v>
      </c>
      <c r="E437" s="50"/>
      <c r="F437" s="28">
        <f t="shared" si="57"/>
        <v>12768</v>
      </c>
      <c r="G437" s="29">
        <f t="shared" si="58"/>
        <v>12768</v>
      </c>
      <c r="H437" s="29"/>
      <c r="I437" s="29"/>
      <c r="J437" s="29"/>
      <c r="K437" s="37"/>
      <c r="L437" s="45" t="s">
        <v>17</v>
      </c>
      <c r="M437" s="39">
        <v>1</v>
      </c>
    </row>
    <row r="438" s="5" customFormat="1" ht="30.75" customHeight="1" spans="1:13">
      <c r="A438" s="26">
        <v>158</v>
      </c>
      <c r="B438" s="48" t="s">
        <v>522</v>
      </c>
      <c r="C438" s="49" t="s">
        <v>526</v>
      </c>
      <c r="D438" s="31">
        <v>1040</v>
      </c>
      <c r="E438" s="50"/>
      <c r="F438" s="28">
        <f t="shared" si="57"/>
        <v>31616</v>
      </c>
      <c r="G438" s="29">
        <f t="shared" si="58"/>
        <v>31616</v>
      </c>
      <c r="H438" s="29"/>
      <c r="I438" s="29"/>
      <c r="J438" s="29"/>
      <c r="K438" s="37"/>
      <c r="L438" s="45" t="s">
        <v>17</v>
      </c>
      <c r="M438" s="39">
        <v>1</v>
      </c>
    </row>
    <row r="439" s="1" customFormat="1" ht="30.75" customHeight="1" spans="1:13">
      <c r="A439" s="26">
        <v>159</v>
      </c>
      <c r="B439" s="48" t="s">
        <v>522</v>
      </c>
      <c r="C439" s="22" t="s">
        <v>527</v>
      </c>
      <c r="D439" s="31">
        <v>388.37</v>
      </c>
      <c r="E439" s="27"/>
      <c r="F439" s="28">
        <f t="shared" si="57"/>
        <v>11806.45</v>
      </c>
      <c r="G439" s="29">
        <f t="shared" si="58"/>
        <v>11806.45</v>
      </c>
      <c r="H439" s="29"/>
      <c r="I439" s="29"/>
      <c r="J439" s="29"/>
      <c r="K439" s="37"/>
      <c r="L439" s="38" t="s">
        <v>17</v>
      </c>
      <c r="M439" s="39">
        <v>1</v>
      </c>
    </row>
    <row r="440" s="1" customFormat="1" ht="30.75" customHeight="1" spans="1:13">
      <c r="A440" s="26">
        <v>160</v>
      </c>
      <c r="B440" s="48" t="s">
        <v>522</v>
      </c>
      <c r="C440" s="22" t="s">
        <v>528</v>
      </c>
      <c r="D440" s="31">
        <v>498.59</v>
      </c>
      <c r="E440" s="27"/>
      <c r="F440" s="28">
        <f t="shared" si="57"/>
        <v>15157.14</v>
      </c>
      <c r="G440" s="29">
        <f t="shared" si="58"/>
        <v>15157.14</v>
      </c>
      <c r="H440" s="29"/>
      <c r="I440" s="29"/>
      <c r="J440" s="29"/>
      <c r="K440" s="37"/>
      <c r="L440" s="38" t="s">
        <v>17</v>
      </c>
      <c r="M440" s="39">
        <v>1</v>
      </c>
    </row>
    <row r="441" s="5" customFormat="1" ht="30.75" customHeight="1" spans="1:13">
      <c r="A441" s="26">
        <v>161</v>
      </c>
      <c r="B441" s="48" t="s">
        <v>522</v>
      </c>
      <c r="C441" s="30" t="s">
        <v>529</v>
      </c>
      <c r="D441" s="31">
        <v>281.46</v>
      </c>
      <c r="E441" s="27"/>
      <c r="F441" s="28">
        <f t="shared" si="57"/>
        <v>8556.38</v>
      </c>
      <c r="G441" s="29">
        <f t="shared" si="58"/>
        <v>8556.38</v>
      </c>
      <c r="H441" s="29"/>
      <c r="I441" s="29"/>
      <c r="J441" s="29"/>
      <c r="K441" s="37"/>
      <c r="L441" s="38" t="s">
        <v>17</v>
      </c>
      <c r="M441" s="39">
        <v>1</v>
      </c>
    </row>
    <row r="442" s="1" customFormat="1" ht="30.75" customHeight="1" spans="1:13">
      <c r="A442" s="26">
        <v>162</v>
      </c>
      <c r="B442" s="48" t="s">
        <v>522</v>
      </c>
      <c r="C442" s="30" t="s">
        <v>530</v>
      </c>
      <c r="D442" s="31">
        <v>908.01</v>
      </c>
      <c r="E442" s="27"/>
      <c r="F442" s="28">
        <f t="shared" si="57"/>
        <v>27603.5</v>
      </c>
      <c r="G442" s="29">
        <f t="shared" si="58"/>
        <v>27603.5</v>
      </c>
      <c r="H442" s="29"/>
      <c r="I442" s="29"/>
      <c r="J442" s="29"/>
      <c r="K442" s="37"/>
      <c r="L442" s="38" t="s">
        <v>17</v>
      </c>
      <c r="M442" s="39">
        <v>1</v>
      </c>
    </row>
    <row r="443" s="1" customFormat="1" ht="30.75" customHeight="1" spans="1:13">
      <c r="A443" s="26">
        <v>163</v>
      </c>
      <c r="B443" s="48" t="s">
        <v>522</v>
      </c>
      <c r="C443" s="30" t="s">
        <v>531</v>
      </c>
      <c r="D443" s="31">
        <v>200</v>
      </c>
      <c r="E443" s="27"/>
      <c r="F443" s="28">
        <f t="shared" si="57"/>
        <v>6080</v>
      </c>
      <c r="G443" s="29">
        <f t="shared" si="58"/>
        <v>6080</v>
      </c>
      <c r="H443" s="29"/>
      <c r="I443" s="29"/>
      <c r="J443" s="29"/>
      <c r="K443" s="37"/>
      <c r="L443" s="45" t="s">
        <v>17</v>
      </c>
      <c r="M443" s="39">
        <v>1</v>
      </c>
    </row>
    <row r="444" s="1" customFormat="1" ht="30.75" customHeight="1" spans="1:13">
      <c r="A444" s="26">
        <v>164</v>
      </c>
      <c r="B444" s="48" t="s">
        <v>522</v>
      </c>
      <c r="C444" s="30" t="s">
        <v>532</v>
      </c>
      <c r="D444" s="31">
        <v>300</v>
      </c>
      <c r="E444" s="27"/>
      <c r="F444" s="28">
        <f t="shared" si="57"/>
        <v>9120</v>
      </c>
      <c r="G444" s="29">
        <f t="shared" si="58"/>
        <v>9120</v>
      </c>
      <c r="H444" s="29"/>
      <c r="I444" s="29"/>
      <c r="J444" s="29"/>
      <c r="K444" s="37"/>
      <c r="L444" s="45" t="s">
        <v>17</v>
      </c>
      <c r="M444" s="39">
        <v>1</v>
      </c>
    </row>
    <row r="445" s="1" customFormat="1" ht="30.75" customHeight="1" spans="1:13">
      <c r="A445" s="26">
        <v>165</v>
      </c>
      <c r="B445" s="48" t="s">
        <v>522</v>
      </c>
      <c r="C445" s="30" t="s">
        <v>533</v>
      </c>
      <c r="D445" s="31">
        <v>178.31</v>
      </c>
      <c r="E445" s="27"/>
      <c r="F445" s="28">
        <f t="shared" si="57"/>
        <v>5420.62</v>
      </c>
      <c r="G445" s="29">
        <f t="shared" si="58"/>
        <v>5420.62</v>
      </c>
      <c r="H445" s="29"/>
      <c r="I445" s="29"/>
      <c r="J445" s="29"/>
      <c r="K445" s="37"/>
      <c r="L445" s="38" t="s">
        <v>17</v>
      </c>
      <c r="M445" s="39">
        <v>1</v>
      </c>
    </row>
    <row r="446" s="1" customFormat="1" ht="30.75" customHeight="1" spans="1:13">
      <c r="A446" s="26">
        <v>166</v>
      </c>
      <c r="B446" s="48" t="s">
        <v>522</v>
      </c>
      <c r="C446" s="22" t="s">
        <v>534</v>
      </c>
      <c r="D446" s="31">
        <v>2106</v>
      </c>
      <c r="E446" s="27"/>
      <c r="F446" s="28">
        <f t="shared" si="57"/>
        <v>64022.4</v>
      </c>
      <c r="G446" s="29">
        <f t="shared" si="58"/>
        <v>64022.4</v>
      </c>
      <c r="H446" s="29"/>
      <c r="I446" s="29"/>
      <c r="J446" s="29"/>
      <c r="K446" s="37"/>
      <c r="L446" s="45" t="s">
        <v>17</v>
      </c>
      <c r="M446" s="39">
        <v>1</v>
      </c>
    </row>
    <row r="447" s="5" customFormat="1" ht="30.75" customHeight="1" spans="1:13">
      <c r="A447" s="26">
        <v>167</v>
      </c>
      <c r="B447" s="48" t="s">
        <v>522</v>
      </c>
      <c r="C447" s="30" t="s">
        <v>535</v>
      </c>
      <c r="D447" s="31">
        <v>1027.86</v>
      </c>
      <c r="E447" s="27"/>
      <c r="F447" s="28">
        <f t="shared" si="57"/>
        <v>31246.94</v>
      </c>
      <c r="G447" s="29">
        <f t="shared" si="58"/>
        <v>31246.94</v>
      </c>
      <c r="H447" s="29"/>
      <c r="I447" s="29"/>
      <c r="J447" s="29"/>
      <c r="K447" s="37"/>
      <c r="L447" s="38" t="s">
        <v>17</v>
      </c>
      <c r="M447" s="39">
        <v>1</v>
      </c>
    </row>
    <row r="448" s="5" customFormat="1" ht="30.75" customHeight="1" spans="1:13">
      <c r="A448" s="26">
        <v>168</v>
      </c>
      <c r="B448" s="48" t="s">
        <v>522</v>
      </c>
      <c r="C448" s="49" t="s">
        <v>536</v>
      </c>
      <c r="D448" s="31">
        <v>1539.48</v>
      </c>
      <c r="E448" s="27"/>
      <c r="F448" s="28">
        <f t="shared" si="57"/>
        <v>46800.19</v>
      </c>
      <c r="G448" s="29">
        <f t="shared" si="58"/>
        <v>46800.19</v>
      </c>
      <c r="H448" s="29"/>
      <c r="I448" s="29"/>
      <c r="J448" s="29"/>
      <c r="K448" s="37"/>
      <c r="L448" s="38" t="s">
        <v>56</v>
      </c>
      <c r="M448" s="39"/>
    </row>
    <row r="449" s="6" customFormat="1" ht="30.75" customHeight="1" spans="1:13">
      <c r="A449" s="56"/>
      <c r="B449" s="48" t="s">
        <v>537</v>
      </c>
      <c r="C449" s="22"/>
      <c r="D449" s="28">
        <f t="shared" ref="D449:G449" si="59">SUM(D281:D448)</f>
        <v>116836.25</v>
      </c>
      <c r="E449" s="28">
        <v>116836.25</v>
      </c>
      <c r="F449" s="28">
        <f t="shared" si="59"/>
        <v>3685015.32</v>
      </c>
      <c r="G449" s="28">
        <f t="shared" si="59"/>
        <v>3551822</v>
      </c>
      <c r="H449" s="28"/>
      <c r="I449" s="28"/>
      <c r="J449" s="28">
        <f>SUM(J281:J448)</f>
        <v>66596.66</v>
      </c>
      <c r="K449" s="28">
        <f>SUM(K281:K448)</f>
        <v>66596.66</v>
      </c>
      <c r="L449" s="28"/>
      <c r="M449" s="40"/>
    </row>
    <row r="450" s="2" customFormat="1" ht="30.75" customHeight="1" spans="1:13">
      <c r="A450" s="26"/>
      <c r="B450" s="21" t="s">
        <v>538</v>
      </c>
      <c r="C450" s="22"/>
      <c r="D450" s="28">
        <v>216.51</v>
      </c>
      <c r="E450" s="28">
        <v>216.51</v>
      </c>
      <c r="F450" s="28">
        <f t="shared" ref="F450:F457" si="60">ROUND(K450+I450+H450+G450+J450,2)</f>
        <v>6828.72</v>
      </c>
      <c r="G450" s="29">
        <f t="shared" ref="G450:G456" si="61">ROUND(D450*38*0.8,2)</f>
        <v>6581.9</v>
      </c>
      <c r="H450" s="45"/>
      <c r="I450" s="45"/>
      <c r="J450" s="29">
        <f t="shared" ref="J450:J452" si="62">ROUND(E450*38*0.015,2)</f>
        <v>123.41</v>
      </c>
      <c r="K450" s="37">
        <f t="shared" ref="K450:K452" si="63">ROUND(E450*38*0.015,2)</f>
        <v>123.41</v>
      </c>
      <c r="L450" s="45" t="s">
        <v>17</v>
      </c>
      <c r="M450" s="59" t="s">
        <v>539</v>
      </c>
    </row>
    <row r="451" s="2" customFormat="1" ht="30.75" customHeight="1" spans="1:13">
      <c r="A451" s="26"/>
      <c r="B451" s="21" t="s">
        <v>540</v>
      </c>
      <c r="C451" s="22"/>
      <c r="D451" s="28">
        <v>4603.32</v>
      </c>
      <c r="E451" s="28">
        <v>4603.32</v>
      </c>
      <c r="F451" s="28">
        <f t="shared" si="60"/>
        <v>145188.71</v>
      </c>
      <c r="G451" s="29">
        <f t="shared" si="61"/>
        <v>139940.93</v>
      </c>
      <c r="H451" s="45"/>
      <c r="I451" s="45"/>
      <c r="J451" s="29">
        <f t="shared" si="62"/>
        <v>2623.89</v>
      </c>
      <c r="K451" s="37">
        <f t="shared" si="63"/>
        <v>2623.89</v>
      </c>
      <c r="L451" s="45" t="s">
        <v>17</v>
      </c>
      <c r="M451" s="59" t="s">
        <v>539</v>
      </c>
    </row>
    <row r="452" s="2" customFormat="1" ht="30.75" customHeight="1" spans="1:13">
      <c r="A452" s="26"/>
      <c r="B452" s="21" t="s">
        <v>541</v>
      </c>
      <c r="C452" s="22"/>
      <c r="D452" s="28">
        <v>44739.27</v>
      </c>
      <c r="E452" s="28">
        <v>44739.27</v>
      </c>
      <c r="F452" s="28">
        <f t="shared" si="60"/>
        <v>1632088.55</v>
      </c>
      <c r="G452" s="29">
        <f>ROUND(D452*38*0.8,2)-0.01</f>
        <v>1360073.8</v>
      </c>
      <c r="H452" s="45">
        <f>ROUND(E452*38*0.13,2)</f>
        <v>221011.99</v>
      </c>
      <c r="I452" s="45"/>
      <c r="J452" s="29">
        <f t="shared" si="62"/>
        <v>25501.38</v>
      </c>
      <c r="K452" s="37">
        <f t="shared" si="63"/>
        <v>25501.38</v>
      </c>
      <c r="L452" s="45" t="s">
        <v>17</v>
      </c>
      <c r="M452" s="59" t="s">
        <v>539</v>
      </c>
    </row>
    <row r="453" s="2" customFormat="1" ht="30.75" customHeight="1" spans="1:13">
      <c r="A453" s="26">
        <v>1</v>
      </c>
      <c r="B453" s="21" t="s">
        <v>64</v>
      </c>
      <c r="C453" s="22" t="s">
        <v>542</v>
      </c>
      <c r="D453" s="28">
        <v>2016.6</v>
      </c>
      <c r="E453" s="28"/>
      <c r="F453" s="28">
        <f t="shared" si="60"/>
        <v>61304.64</v>
      </c>
      <c r="G453" s="29">
        <f t="shared" si="61"/>
        <v>61304.64</v>
      </c>
      <c r="H453" s="29"/>
      <c r="I453" s="29"/>
      <c r="J453" s="29"/>
      <c r="K453" s="37"/>
      <c r="L453" s="45" t="s">
        <v>17</v>
      </c>
      <c r="M453" s="39">
        <v>1</v>
      </c>
    </row>
    <row r="454" s="2" customFormat="1" ht="30.75" customHeight="1" spans="1:13">
      <c r="A454" s="26">
        <v>2</v>
      </c>
      <c r="B454" s="21" t="s">
        <v>135</v>
      </c>
      <c r="C454" s="22" t="s">
        <v>542</v>
      </c>
      <c r="D454" s="28">
        <v>536.61</v>
      </c>
      <c r="E454" s="28"/>
      <c r="F454" s="28">
        <f t="shared" si="60"/>
        <v>16312.94</v>
      </c>
      <c r="G454" s="29">
        <f t="shared" si="61"/>
        <v>16312.94</v>
      </c>
      <c r="H454" s="29"/>
      <c r="I454" s="29"/>
      <c r="J454" s="29"/>
      <c r="K454" s="37"/>
      <c r="L454" s="45" t="s">
        <v>17</v>
      </c>
      <c r="M454" s="39">
        <v>1</v>
      </c>
    </row>
    <row r="455" s="2" customFormat="1" ht="30.75" customHeight="1" spans="1:13">
      <c r="A455" s="26">
        <v>3</v>
      </c>
      <c r="B455" s="21" t="s">
        <v>297</v>
      </c>
      <c r="C455" s="22" t="s">
        <v>542</v>
      </c>
      <c r="D455" s="31">
        <v>556.36</v>
      </c>
      <c r="E455" s="28"/>
      <c r="F455" s="28">
        <f t="shared" si="60"/>
        <v>16913.34</v>
      </c>
      <c r="G455" s="29">
        <f t="shared" si="61"/>
        <v>16913.34</v>
      </c>
      <c r="H455" s="45"/>
      <c r="I455" s="45"/>
      <c r="J455" s="45"/>
      <c r="K455" s="45"/>
      <c r="L455" s="45" t="s">
        <v>17</v>
      </c>
      <c r="M455" s="39">
        <v>1</v>
      </c>
    </row>
    <row r="456" s="2" customFormat="1" ht="30.75" customHeight="1" spans="1:13">
      <c r="A456" s="26">
        <v>4</v>
      </c>
      <c r="B456" s="21" t="s">
        <v>321</v>
      </c>
      <c r="C456" s="22" t="s">
        <v>542</v>
      </c>
      <c r="D456" s="31">
        <v>454.36</v>
      </c>
      <c r="E456" s="28"/>
      <c r="F456" s="28">
        <f t="shared" si="60"/>
        <v>13812.54</v>
      </c>
      <c r="G456" s="29">
        <f t="shared" si="61"/>
        <v>13812.54</v>
      </c>
      <c r="H456" s="45"/>
      <c r="I456" s="45"/>
      <c r="J456" s="45"/>
      <c r="K456" s="45"/>
      <c r="L456" s="45" t="s">
        <v>17</v>
      </c>
      <c r="M456" s="39">
        <v>1</v>
      </c>
    </row>
    <row r="457" s="2" customFormat="1" ht="30.75" customHeight="1" spans="1:13">
      <c r="A457" s="26"/>
      <c r="B457" s="22" t="s">
        <v>543</v>
      </c>
      <c r="C457" s="22"/>
      <c r="D457" s="28">
        <f>SUM(D453:D456)</f>
        <v>3563.93</v>
      </c>
      <c r="E457" s="28">
        <v>316957.21</v>
      </c>
      <c r="F457" s="28">
        <f t="shared" si="60"/>
        <v>1811556.74</v>
      </c>
      <c r="G457" s="29">
        <f>SUM(G453:G456)</f>
        <v>108343.46</v>
      </c>
      <c r="H457" s="45">
        <f>ROUND(E457*38*0.13,2)</f>
        <v>1565768.62</v>
      </c>
      <c r="I457" s="45">
        <f>ROUND(361696.48*38*0.01,2)</f>
        <v>137444.66</v>
      </c>
      <c r="J457" s="45"/>
      <c r="K457" s="45"/>
      <c r="L457" s="45"/>
      <c r="M457" s="39"/>
    </row>
    <row r="458" s="7" customFormat="1" ht="30" customHeight="1" spans="1:13">
      <c r="A458" s="26" t="s">
        <v>544</v>
      </c>
      <c r="B458" s="57" t="s">
        <v>545</v>
      </c>
      <c r="C458" s="58"/>
      <c r="D458" s="28">
        <v>361696.48</v>
      </c>
      <c r="E458" s="28">
        <v>361696.48</v>
      </c>
      <c r="F458" s="28">
        <f t="shared" ref="F458:K458" si="64">F7+F14+F27+F46+F64+F89+F116+F208+F280+F449+F450+F451+F452+F457</f>
        <v>13332132.23</v>
      </c>
      <c r="G458" s="28">
        <f t="shared" si="64"/>
        <v>10995573</v>
      </c>
      <c r="H458" s="28">
        <f>H457+H452</f>
        <v>1786780.61</v>
      </c>
      <c r="I458" s="28">
        <f>I457</f>
        <v>137444.66</v>
      </c>
      <c r="J458" s="28">
        <f t="shared" si="64"/>
        <v>206166.98</v>
      </c>
      <c r="K458" s="28">
        <f t="shared" si="64"/>
        <v>206166.98</v>
      </c>
      <c r="L458" s="28"/>
      <c r="M458" s="40"/>
    </row>
  </sheetData>
  <autoFilter ref="A4:M458">
    <extLst/>
  </autoFilter>
  <mergeCells count="23">
    <mergeCell ref="A1:M1"/>
    <mergeCell ref="A2:M2"/>
    <mergeCell ref="D3:K3"/>
    <mergeCell ref="B7:C7"/>
    <mergeCell ref="B14:C14"/>
    <mergeCell ref="B27:C27"/>
    <mergeCell ref="B46:C46"/>
    <mergeCell ref="B64:C64"/>
    <mergeCell ref="B89:C89"/>
    <mergeCell ref="B116:C116"/>
    <mergeCell ref="B208:C208"/>
    <mergeCell ref="B280:C280"/>
    <mergeCell ref="B449:C449"/>
    <mergeCell ref="B450:C450"/>
    <mergeCell ref="B451:C451"/>
    <mergeCell ref="B452:C452"/>
    <mergeCell ref="B457:C457"/>
    <mergeCell ref="B458:C458"/>
    <mergeCell ref="A3:A4"/>
    <mergeCell ref="B3:B4"/>
    <mergeCell ref="C3:C4"/>
    <mergeCell ref="L3:L4"/>
    <mergeCell ref="M3:M4"/>
  </mergeCells>
  <printOptions horizontalCentered="1"/>
  <pageMargins left="0.196527777777778" right="0.156944444444444" top="0.680555555555556" bottom="0.468055555555556" header="0.275" footer="0.251388888888889"/>
  <pageSetup paperSize="9" scale="96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生态</dc:creator>
  <cp:lastModifiedBy>。。</cp:lastModifiedBy>
  <dcterms:created xsi:type="dcterms:W3CDTF">2023-02-08T02:58:35Z</dcterms:created>
  <dcterms:modified xsi:type="dcterms:W3CDTF">2023-02-08T02:59:28Z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5561C0CE9B154E6D830CCF88E410F781</vt:lpwstr>
  </property>
  <property fmtid="{D5CDD505-2E9C-101B-9397-08002B2CF9AE}" pid="3" name="KSOProductBuildVer">
    <vt:lpwstr>2052-11.1.0.13703</vt:lpwstr>
  </property>
</Properties>
</file>